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1.xml" ContentType="application/vnd.openxmlformats-officedocument.spreadsheetml.comments+xml"/>
  <Override PartName="/xl/drawings/drawing13.xml" ContentType="application/vnd.openxmlformats-officedocument.drawing+xml"/>
  <Override PartName="/xl/comments2.xml" ContentType="application/vnd.openxmlformats-officedocument.spreadsheetml.comments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 firstSheet="3" activeTab="6"/>
  </bookViews>
  <sheets>
    <sheet name="THANG 1" sheetId="11" state="hidden" r:id="rId1"/>
    <sheet name="THANG 2" sheetId="14" state="hidden" r:id="rId2"/>
    <sheet name="THANG 3" sheetId="15" state="hidden" r:id="rId3"/>
    <sheet name="THANG 01" sheetId="35" r:id="rId4"/>
    <sheet name="THANG 02" sheetId="34" r:id="rId5"/>
    <sheet name="THANG 03" sheetId="33" r:id="rId6"/>
    <sheet name="QUI I" sheetId="16" r:id="rId7"/>
    <sheet name="THANG-4" sheetId="20" state="hidden" r:id="rId8"/>
    <sheet name="THANG-5" sheetId="17" state="hidden" r:id="rId9"/>
    <sheet name="THANG-6" sheetId="18" state="hidden" r:id="rId10"/>
    <sheet name="QUY I" sheetId="19" state="hidden" r:id="rId11"/>
    <sheet name="ABC 12,1,2" sheetId="23" r:id="rId12"/>
    <sheet name="TNTT QUY 1" sheetId="22" r:id="rId13"/>
    <sheet name="Sheet9" sheetId="32" state="hidden" r:id="rId14"/>
    <sheet name="THU NHAP TANG THEM QUY 1" sheetId="21" state="hidden" r:id="rId15"/>
  </sheets>
  <externalReferences>
    <externalReference r:id="rId16"/>
  </externalReferences>
  <definedNames>
    <definedName name="_xlnm.Print_Area" localSheetId="11">'ABC 12,1,2'!$A$1:$T$32</definedName>
    <definedName name="_xlnm.Print_Titles" localSheetId="6">'QUI I'!$3:$3</definedName>
  </definedNames>
  <calcPr calcId="144525"/>
</workbook>
</file>

<file path=xl/calcChain.xml><?xml version="1.0" encoding="utf-8"?>
<calcChain xmlns="http://schemas.openxmlformats.org/spreadsheetml/2006/main">
  <c r="F21" i="16" l="1"/>
  <c r="F32" i="16"/>
  <c r="S5" i="23" l="1"/>
  <c r="S17" i="23"/>
  <c r="T17" i="23" s="1"/>
  <c r="S18" i="23"/>
  <c r="T18" i="23" s="1"/>
  <c r="F19" i="33" l="1"/>
  <c r="J19" i="33" s="1"/>
  <c r="K19" i="33" s="1"/>
  <c r="F19" i="34"/>
  <c r="J19" i="34" s="1"/>
  <c r="K19" i="34" s="1"/>
  <c r="F18" i="35"/>
  <c r="J18" i="35" s="1"/>
  <c r="K18" i="35" s="1"/>
  <c r="F17" i="35" l="1"/>
  <c r="J17" i="35" s="1"/>
  <c r="K17" i="35" s="1"/>
  <c r="J18" i="33"/>
  <c r="K18" i="33" s="1"/>
  <c r="F17" i="33"/>
  <c r="J17" i="33" s="1"/>
  <c r="K17" i="33" s="1"/>
  <c r="F16" i="33"/>
  <c r="F15" i="33"/>
  <c r="J15" i="33" s="1"/>
  <c r="K15" i="33" s="1"/>
  <c r="F14" i="33"/>
  <c r="J14" i="33" s="1"/>
  <c r="K14" i="33" s="1"/>
  <c r="F13" i="33"/>
  <c r="H13" i="33" s="1"/>
  <c r="J13" i="33" s="1"/>
  <c r="K13" i="33" s="1"/>
  <c r="F12" i="33"/>
  <c r="F11" i="33"/>
  <c r="H11" i="33" s="1"/>
  <c r="J11" i="33" s="1"/>
  <c r="K11" i="33" s="1"/>
  <c r="F10" i="33"/>
  <c r="H10" i="33" s="1"/>
  <c r="J10" i="33" s="1"/>
  <c r="K10" i="33" s="1"/>
  <c r="F9" i="33"/>
  <c r="F8" i="33"/>
  <c r="H8" i="33" s="1"/>
  <c r="J8" i="33" s="1"/>
  <c r="K8" i="33" s="1"/>
  <c r="F7" i="33"/>
  <c r="H7" i="33" s="1"/>
  <c r="J7" i="33" s="1"/>
  <c r="K7" i="33" s="1"/>
  <c r="F6" i="33"/>
  <c r="F5" i="33"/>
  <c r="H5" i="33" s="1"/>
  <c r="J5" i="33" s="1"/>
  <c r="K5" i="33" s="1"/>
  <c r="J18" i="34"/>
  <c r="K18" i="34" s="1"/>
  <c r="F17" i="34"/>
  <c r="J17" i="34" s="1"/>
  <c r="K17" i="34" s="1"/>
  <c r="F16" i="34"/>
  <c r="H16" i="34" s="1"/>
  <c r="F15" i="34"/>
  <c r="J15" i="34" s="1"/>
  <c r="K15" i="34" s="1"/>
  <c r="F14" i="34"/>
  <c r="J14" i="34" s="1"/>
  <c r="K14" i="34" s="1"/>
  <c r="F13" i="34"/>
  <c r="H13" i="34" s="1"/>
  <c r="J13" i="34" s="1"/>
  <c r="K13" i="34" s="1"/>
  <c r="F12" i="34"/>
  <c r="F11" i="34"/>
  <c r="F10" i="34"/>
  <c r="H10" i="34" s="1"/>
  <c r="J10" i="34" s="1"/>
  <c r="K10" i="34" s="1"/>
  <c r="F9" i="34"/>
  <c r="F8" i="34"/>
  <c r="H8" i="34" s="1"/>
  <c r="F7" i="34"/>
  <c r="H7" i="34" s="1"/>
  <c r="J7" i="34" s="1"/>
  <c r="K7" i="34" s="1"/>
  <c r="F6" i="34"/>
  <c r="H6" i="34" s="1"/>
  <c r="F5" i="34"/>
  <c r="J12" i="33" l="1"/>
  <c r="K12" i="33" s="1"/>
  <c r="H6" i="33"/>
  <c r="J6" i="33" s="1"/>
  <c r="K6" i="33" s="1"/>
  <c r="H9" i="33"/>
  <c r="J9" i="33" s="1"/>
  <c r="K9" i="33" s="1"/>
  <c r="H12" i="33"/>
  <c r="H16" i="33"/>
  <c r="J16" i="33" s="1"/>
  <c r="K16" i="33" s="1"/>
  <c r="H5" i="34"/>
  <c r="J5" i="34" s="1"/>
  <c r="K5" i="34" s="1"/>
  <c r="H11" i="34"/>
  <c r="J11" i="34" s="1"/>
  <c r="K11" i="34" s="1"/>
  <c r="J8" i="34"/>
  <c r="K8" i="34" s="1"/>
  <c r="H12" i="34"/>
  <c r="J12" i="34" s="1"/>
  <c r="K12" i="34" s="1"/>
  <c r="J6" i="34"/>
  <c r="K6" i="34" s="1"/>
  <c r="J16" i="34"/>
  <c r="K16" i="34" s="1"/>
  <c r="H9" i="34"/>
  <c r="J9" i="34" s="1"/>
  <c r="K9" i="34" s="1"/>
  <c r="F16" i="35"/>
  <c r="F15" i="35"/>
  <c r="J15" i="35" s="1"/>
  <c r="K15" i="35" s="1"/>
  <c r="F14" i="35"/>
  <c r="J14" i="35" s="1"/>
  <c r="K14" i="35" s="1"/>
  <c r="F13" i="35"/>
  <c r="H13" i="35" s="1"/>
  <c r="J13" i="35" s="1"/>
  <c r="K13" i="35" s="1"/>
  <c r="F12" i="35"/>
  <c r="F11" i="35"/>
  <c r="H11" i="35" s="1"/>
  <c r="J11" i="35" s="1"/>
  <c r="K11" i="35" s="1"/>
  <c r="F10" i="35"/>
  <c r="H10" i="35" s="1"/>
  <c r="J10" i="35" s="1"/>
  <c r="K10" i="35" s="1"/>
  <c r="F9" i="35"/>
  <c r="H9" i="35" s="1"/>
  <c r="F8" i="35"/>
  <c r="H8" i="35" s="1"/>
  <c r="J8" i="35" s="1"/>
  <c r="K8" i="35" s="1"/>
  <c r="F7" i="35"/>
  <c r="H7" i="35" s="1"/>
  <c r="J7" i="35" s="1"/>
  <c r="K7" i="35" s="1"/>
  <c r="F6" i="35"/>
  <c r="H6" i="35" s="1"/>
  <c r="F5" i="35"/>
  <c r="H5" i="35" s="1"/>
  <c r="J5" i="35" s="1"/>
  <c r="K5" i="35" s="1"/>
  <c r="K34" i="33" l="1"/>
  <c r="C37" i="33" s="1"/>
  <c r="N27" i="33"/>
  <c r="N27" i="34"/>
  <c r="K34" i="34"/>
  <c r="H12" i="35"/>
  <c r="J12" i="35" s="1"/>
  <c r="J9" i="35"/>
  <c r="K9" i="35" s="1"/>
  <c r="H16" i="35"/>
  <c r="J16" i="35" s="1"/>
  <c r="K16" i="35" s="1"/>
  <c r="J6" i="35"/>
  <c r="K6" i="35" s="1"/>
  <c r="N26" i="35" l="1"/>
  <c r="C36" i="33"/>
  <c r="C36" i="34"/>
  <c r="C37" i="34"/>
  <c r="K12" i="35"/>
  <c r="K34" i="35" s="1"/>
  <c r="C36" i="35" l="1"/>
  <c r="C37" i="35"/>
  <c r="F18" i="16" l="1"/>
  <c r="F17" i="16"/>
  <c r="E35" i="16"/>
  <c r="D35" i="16"/>
  <c r="C35" i="16"/>
  <c r="F34" i="16"/>
  <c r="F33" i="16"/>
  <c r="F31" i="16"/>
  <c r="F30" i="16"/>
  <c r="F29" i="16"/>
  <c r="F28" i="16"/>
  <c r="F27" i="16"/>
  <c r="F26" i="16"/>
  <c r="F25" i="16"/>
  <c r="F24" i="16"/>
  <c r="F23" i="16"/>
  <c r="F22" i="16"/>
  <c r="F20" i="16"/>
  <c r="F19" i="16"/>
  <c r="F16" i="16"/>
  <c r="F15" i="16"/>
  <c r="F14" i="16"/>
  <c r="F13" i="16"/>
  <c r="F12" i="16"/>
  <c r="F11" i="16"/>
  <c r="F10" i="16"/>
  <c r="F9" i="16"/>
  <c r="F8" i="16"/>
  <c r="F7" i="16"/>
  <c r="F6" i="16"/>
  <c r="F5" i="16"/>
  <c r="F4" i="16"/>
  <c r="F36" i="16" l="1"/>
  <c r="C38" i="16" s="1"/>
  <c r="G4" i="32"/>
  <c r="G5" i="32"/>
  <c r="G6" i="32"/>
  <c r="G7" i="32"/>
  <c r="G8" i="32"/>
  <c r="G9" i="32"/>
  <c r="G10" i="32"/>
  <c r="G11" i="32"/>
  <c r="G12" i="32"/>
  <c r="G13" i="32"/>
  <c r="G14" i="32"/>
  <c r="G15" i="32"/>
  <c r="G16" i="32"/>
  <c r="G3" i="32"/>
  <c r="C39" i="16" l="1"/>
  <c r="S6" i="23" l="1"/>
  <c r="T6" i="23" s="1"/>
  <c r="S7" i="23"/>
  <c r="T7" i="23" s="1"/>
  <c r="S8" i="23"/>
  <c r="T8" i="23" s="1"/>
  <c r="S9" i="23"/>
  <c r="T9" i="23" s="1"/>
  <c r="S10" i="23"/>
  <c r="T10" i="23" s="1"/>
  <c r="S11" i="23"/>
  <c r="T11" i="23" s="1"/>
  <c r="S12" i="23"/>
  <c r="T12" i="23" s="1"/>
  <c r="S13" i="23"/>
  <c r="T13" i="23" s="1"/>
  <c r="S14" i="23"/>
  <c r="T14" i="23" s="1"/>
  <c r="S15" i="23"/>
  <c r="T15" i="23" s="1"/>
  <c r="S16" i="23"/>
  <c r="T16" i="23" s="1"/>
  <c r="T5" i="23"/>
  <c r="T19" i="23" l="1"/>
  <c r="Q21" i="23" s="1"/>
  <c r="F19" i="22"/>
  <c r="F18" i="22"/>
  <c r="AB15" i="22"/>
  <c r="X15" i="22"/>
  <c r="V15" i="22"/>
  <c r="U15" i="22"/>
  <c r="S15" i="22"/>
  <c r="B15" i="22"/>
  <c r="AB14" i="22"/>
  <c r="X14" i="22"/>
  <c r="V14" i="22"/>
  <c r="U14" i="22"/>
  <c r="S14" i="22"/>
  <c r="B14" i="22"/>
  <c r="AB13" i="22"/>
  <c r="X13" i="22"/>
  <c r="V13" i="22"/>
  <c r="U13" i="22"/>
  <c r="S13" i="22" s="1"/>
  <c r="B13" i="22"/>
  <c r="AB12" i="22"/>
  <c r="X12" i="22"/>
  <c r="V12" i="22"/>
  <c r="U12" i="22"/>
  <c r="S12" i="22"/>
  <c r="B12" i="22"/>
  <c r="AB11" i="22"/>
  <c r="X11" i="22"/>
  <c r="V11" i="22"/>
  <c r="U11" i="22"/>
  <c r="S11" i="22" s="1"/>
  <c r="B11" i="22"/>
  <c r="AB10" i="22"/>
  <c r="X10" i="22"/>
  <c r="V10" i="22"/>
  <c r="U10" i="22"/>
  <c r="S10" i="22"/>
  <c r="B10" i="22"/>
  <c r="AB9" i="22"/>
  <c r="X9" i="22"/>
  <c r="V9" i="22"/>
  <c r="U9" i="22"/>
  <c r="S9" i="22" s="1"/>
  <c r="B9" i="22"/>
  <c r="AB8" i="22"/>
  <c r="X8" i="22"/>
  <c r="V8" i="22"/>
  <c r="U8" i="22"/>
  <c r="S8" i="22"/>
  <c r="B8" i="22"/>
  <c r="AB7" i="22"/>
  <c r="X7" i="22"/>
  <c r="V7" i="22"/>
  <c r="U7" i="22"/>
  <c r="S7" i="22" s="1"/>
  <c r="B7" i="22"/>
  <c r="AB6" i="22"/>
  <c r="AB16" i="22" l="1"/>
  <c r="P19" i="22" s="1"/>
  <c r="Q22" i="23"/>
  <c r="F12" i="21"/>
  <c r="G12" i="21" s="1"/>
  <c r="F11" i="21"/>
  <c r="G11" i="21" s="1"/>
  <c r="F10" i="21"/>
  <c r="G10" i="21" s="1"/>
  <c r="F9" i="21"/>
  <c r="G9" i="21" s="1"/>
  <c r="F8" i="21"/>
  <c r="G8" i="21" s="1"/>
  <c r="F7" i="21"/>
  <c r="G7" i="21" s="1"/>
  <c r="F6" i="21"/>
  <c r="G6" i="21" s="1"/>
  <c r="F5" i="21"/>
  <c r="F13" i="21" s="1"/>
  <c r="G13" i="21" s="1"/>
  <c r="F4" i="21"/>
  <c r="G4" i="21" s="1"/>
  <c r="P18" i="22" l="1"/>
  <c r="C16" i="21"/>
  <c r="C15" i="21"/>
  <c r="G5" i="21"/>
  <c r="J15" i="20"/>
  <c r="K16" i="17" l="1"/>
  <c r="K14" i="17"/>
  <c r="K13" i="17"/>
  <c r="K12" i="17"/>
  <c r="K11" i="17"/>
  <c r="K10" i="17"/>
  <c r="K9" i="17"/>
  <c r="K8" i="17"/>
  <c r="K7" i="17"/>
  <c r="K5" i="17"/>
  <c r="F30" i="19"/>
  <c r="F29" i="19"/>
  <c r="H16" i="18"/>
  <c r="F16" i="18"/>
  <c r="J16" i="18" s="1"/>
  <c r="K16" i="18" s="1"/>
  <c r="F15" i="18"/>
  <c r="J15" i="18" s="1"/>
  <c r="K15" i="18" s="1"/>
  <c r="F14" i="18"/>
  <c r="J14" i="18" s="1"/>
  <c r="K14" i="18" s="1"/>
  <c r="F13" i="18"/>
  <c r="H13" i="18" s="1"/>
  <c r="J13" i="18" s="1"/>
  <c r="K13" i="18" s="1"/>
  <c r="F12" i="18"/>
  <c r="H12" i="18" s="1"/>
  <c r="J12" i="18" s="1"/>
  <c r="K12" i="18" s="1"/>
  <c r="F11" i="18"/>
  <c r="H11" i="18" s="1"/>
  <c r="J11" i="18" s="1"/>
  <c r="K11" i="18" s="1"/>
  <c r="F10" i="18"/>
  <c r="H10" i="18" s="1"/>
  <c r="J10" i="18" s="1"/>
  <c r="K10" i="18" s="1"/>
  <c r="F9" i="18"/>
  <c r="H9" i="18" s="1"/>
  <c r="J9" i="18" s="1"/>
  <c r="K9" i="18" s="1"/>
  <c r="F8" i="18"/>
  <c r="H8" i="18" s="1"/>
  <c r="J8" i="18" s="1"/>
  <c r="K8" i="18" s="1"/>
  <c r="F7" i="18"/>
  <c r="H7" i="18" s="1"/>
  <c r="J7" i="18" s="1"/>
  <c r="K7" i="18" s="1"/>
  <c r="F6" i="18"/>
  <c r="H6" i="18" s="1"/>
  <c r="J6" i="18" s="1"/>
  <c r="K6" i="18" s="1"/>
  <c r="F5" i="18"/>
  <c r="H5" i="18" s="1"/>
  <c r="J5" i="18" s="1"/>
  <c r="F16" i="17"/>
  <c r="F15" i="17"/>
  <c r="J15" i="17" s="1"/>
  <c r="K15" i="17" s="1"/>
  <c r="F14" i="17"/>
  <c r="J14" i="17" s="1"/>
  <c r="F13" i="17"/>
  <c r="H13" i="17" s="1"/>
  <c r="J13" i="17" s="1"/>
  <c r="F12" i="17"/>
  <c r="H12" i="17" s="1"/>
  <c r="J12" i="17" s="1"/>
  <c r="F11" i="17"/>
  <c r="H11" i="17" s="1"/>
  <c r="J11" i="17" s="1"/>
  <c r="F10" i="17"/>
  <c r="F9" i="17"/>
  <c r="F8" i="17"/>
  <c r="F7" i="17"/>
  <c r="F6" i="17"/>
  <c r="F5" i="17"/>
  <c r="F16" i="20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F10" i="19"/>
  <c r="F9" i="19"/>
  <c r="F8" i="19"/>
  <c r="F7" i="19"/>
  <c r="F6" i="19"/>
  <c r="F5" i="19"/>
  <c r="F4" i="19"/>
  <c r="F31" i="19" l="1"/>
  <c r="J31" i="18"/>
  <c r="K5" i="18"/>
  <c r="H16" i="17"/>
  <c r="J16" i="17" s="1"/>
  <c r="H5" i="17"/>
  <c r="J5" i="17" s="1"/>
  <c r="H6" i="17"/>
  <c r="J6" i="17" s="1"/>
  <c r="K6" i="17" s="1"/>
  <c r="H7" i="17"/>
  <c r="J7" i="17" s="1"/>
  <c r="H8" i="17"/>
  <c r="J8" i="17" s="1"/>
  <c r="H9" i="17"/>
  <c r="J9" i="17" s="1"/>
  <c r="H10" i="17"/>
  <c r="J10" i="17" s="1"/>
  <c r="H16" i="20"/>
  <c r="J16" i="20" s="1"/>
  <c r="K16" i="20" s="1"/>
  <c r="C34" i="19"/>
  <c r="C33" i="19"/>
  <c r="F15" i="20"/>
  <c r="K15" i="20" s="1"/>
  <c r="F14" i="20"/>
  <c r="J14" i="20" s="1"/>
  <c r="K14" i="20" s="1"/>
  <c r="F13" i="20"/>
  <c r="F12" i="20"/>
  <c r="F11" i="20"/>
  <c r="F10" i="20"/>
  <c r="F9" i="20"/>
  <c r="F8" i="20"/>
  <c r="F7" i="20"/>
  <c r="F6" i="20"/>
  <c r="F5" i="20"/>
  <c r="N25" i="18" l="1"/>
  <c r="K31" i="18"/>
  <c r="K31" i="17"/>
  <c r="J31" i="17"/>
  <c r="H5" i="20"/>
  <c r="J5" i="20" s="1"/>
  <c r="H6" i="20"/>
  <c r="J6" i="20" s="1"/>
  <c r="K6" i="20" s="1"/>
  <c r="K30" i="20" s="1"/>
  <c r="H7" i="20"/>
  <c r="J7" i="20" s="1"/>
  <c r="K7" i="20" s="1"/>
  <c r="H8" i="20"/>
  <c r="J8" i="20" s="1"/>
  <c r="K8" i="20" s="1"/>
  <c r="H9" i="20"/>
  <c r="J9" i="20" s="1"/>
  <c r="K9" i="20" s="1"/>
  <c r="H10" i="20"/>
  <c r="J10" i="20" s="1"/>
  <c r="K10" i="20" s="1"/>
  <c r="H11" i="20"/>
  <c r="J11" i="20" s="1"/>
  <c r="K11" i="20" s="1"/>
  <c r="H12" i="20"/>
  <c r="J12" i="20" s="1"/>
  <c r="K12" i="20" s="1"/>
  <c r="H13" i="20"/>
  <c r="J13" i="20" s="1"/>
  <c r="K13" i="20" s="1"/>
  <c r="K30" i="15"/>
  <c r="F16" i="15"/>
  <c r="J16" i="15" s="1"/>
  <c r="K16" i="15" s="1"/>
  <c r="K31" i="14"/>
  <c r="F15" i="15"/>
  <c r="J15" i="15" s="1"/>
  <c r="K15" i="15" s="1"/>
  <c r="F14" i="15"/>
  <c r="J14" i="15" s="1"/>
  <c r="K14" i="15" s="1"/>
  <c r="F13" i="15"/>
  <c r="F12" i="15"/>
  <c r="F11" i="15"/>
  <c r="F10" i="15"/>
  <c r="F9" i="15"/>
  <c r="F8" i="15"/>
  <c r="F7" i="15"/>
  <c r="F6" i="15"/>
  <c r="F5" i="15"/>
  <c r="J16" i="14"/>
  <c r="K16" i="14" s="1"/>
  <c r="F16" i="14"/>
  <c r="F15" i="14"/>
  <c r="J15" i="14" s="1"/>
  <c r="K15" i="14" s="1"/>
  <c r="F14" i="14"/>
  <c r="F13" i="14"/>
  <c r="F12" i="14"/>
  <c r="F11" i="14"/>
  <c r="F10" i="14"/>
  <c r="F9" i="14"/>
  <c r="F8" i="14"/>
  <c r="F7" i="14"/>
  <c r="F6" i="14"/>
  <c r="F5" i="14"/>
  <c r="F16" i="11"/>
  <c r="J16" i="11" s="1"/>
  <c r="C34" i="18" l="1"/>
  <c r="C33" i="18"/>
  <c r="N25" i="17"/>
  <c r="K5" i="20"/>
  <c r="J30" i="20"/>
  <c r="H5" i="15"/>
  <c r="J5" i="15" s="1"/>
  <c r="H6" i="15"/>
  <c r="J6" i="15" s="1"/>
  <c r="K6" i="15" s="1"/>
  <c r="H7" i="15"/>
  <c r="J7" i="15" s="1"/>
  <c r="K7" i="15" s="1"/>
  <c r="H8" i="15"/>
  <c r="J8" i="15" s="1"/>
  <c r="K8" i="15" s="1"/>
  <c r="H9" i="15"/>
  <c r="J9" i="15" s="1"/>
  <c r="K9" i="15" s="1"/>
  <c r="H10" i="15"/>
  <c r="J10" i="15" s="1"/>
  <c r="K10" i="15" s="1"/>
  <c r="H11" i="15"/>
  <c r="J11" i="15" s="1"/>
  <c r="K11" i="15" s="1"/>
  <c r="H12" i="15"/>
  <c r="J12" i="15" s="1"/>
  <c r="K12" i="15" s="1"/>
  <c r="H13" i="15"/>
  <c r="J13" i="15" s="1"/>
  <c r="K13" i="15" s="1"/>
  <c r="J7" i="14"/>
  <c r="K7" i="14" s="1"/>
  <c r="J11" i="14"/>
  <c r="K11" i="14" s="1"/>
  <c r="J12" i="14"/>
  <c r="K12" i="14" s="1"/>
  <c r="J5" i="14"/>
  <c r="H5" i="14"/>
  <c r="H6" i="14"/>
  <c r="J6" i="14" s="1"/>
  <c r="K6" i="14" s="1"/>
  <c r="H7" i="14"/>
  <c r="H8" i="14"/>
  <c r="J8" i="14" s="1"/>
  <c r="K8" i="14" s="1"/>
  <c r="H9" i="14"/>
  <c r="J9" i="14" s="1"/>
  <c r="K9" i="14" s="1"/>
  <c r="H10" i="14"/>
  <c r="J10" i="14" s="1"/>
  <c r="K10" i="14" s="1"/>
  <c r="H11" i="14"/>
  <c r="H12" i="14"/>
  <c r="H13" i="14"/>
  <c r="J13" i="14" s="1"/>
  <c r="K13" i="14" s="1"/>
  <c r="H14" i="14"/>
  <c r="J14" i="14" s="1"/>
  <c r="K14" i="14" s="1"/>
  <c r="K16" i="11"/>
  <c r="K31" i="11" s="1"/>
  <c r="C34" i="17" l="1"/>
  <c r="C33" i="17"/>
  <c r="N25" i="20"/>
  <c r="J30" i="15"/>
  <c r="K5" i="15"/>
  <c r="K5" i="14"/>
  <c r="J31" i="14"/>
  <c r="D33" i="14"/>
  <c r="D34" i="14"/>
  <c r="M36" i="14"/>
  <c r="M35" i="14"/>
  <c r="F15" i="11"/>
  <c r="J15" i="11" s="1"/>
  <c r="K15" i="11" s="1"/>
  <c r="C33" i="20" l="1"/>
  <c r="C32" i="20"/>
  <c r="F14" i="11"/>
  <c r="F13" i="11"/>
  <c r="F12" i="11"/>
  <c r="F11" i="11"/>
  <c r="F10" i="11"/>
  <c r="F9" i="11"/>
  <c r="F8" i="11"/>
  <c r="F7" i="11"/>
  <c r="F6" i="11"/>
  <c r="F5" i="11"/>
  <c r="H7" i="11" l="1"/>
  <c r="J7" i="11" s="1"/>
  <c r="K7" i="11" s="1"/>
  <c r="H11" i="11"/>
  <c r="J11" i="11" s="1"/>
  <c r="K11" i="11" s="1"/>
  <c r="H13" i="11"/>
  <c r="J13" i="11" s="1"/>
  <c r="K13" i="11" s="1"/>
  <c r="H9" i="11"/>
  <c r="J9" i="11" s="1"/>
  <c r="K9" i="11" s="1"/>
  <c r="H5" i="11"/>
  <c r="J5" i="11" s="1"/>
  <c r="K5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K14" i="11" s="1"/>
  <c r="C33" i="11" l="1"/>
  <c r="N26" i="11"/>
  <c r="J31" i="11"/>
  <c r="D33" i="15"/>
  <c r="D32" i="15"/>
  <c r="C34" i="11" l="1"/>
</calcChain>
</file>

<file path=xl/comments1.xml><?xml version="1.0" encoding="utf-8"?>
<comments xmlns="http://schemas.openxmlformats.org/spreadsheetml/2006/main">
  <authors>
    <author>User</author>
    <author>Admin</author>
    <author>Quynh</author>
    <author>admin</author>
  </authors>
  <commentList>
    <comment ref="F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I5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
- 7% từ 01/12/2017
- 8% từ 01/12/2018
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BL PC 0,45 từ 01/11/2015. 
+ Hưởng PCCV 0,35 từ 01/11/2015
</t>
        </r>
      </text>
    </comment>
    <comment ref="F7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</t>
        </r>
      </text>
    </comment>
    <comment ref="F8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I8" authorId="2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</t>
        </r>
      </text>
    </comment>
    <comment ref="I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10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</t>
        </r>
      </text>
    </comment>
    <comment ref="F11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</t>
        </r>
      </text>
    </comment>
    <comment ref="J12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</t>
        </r>
      </text>
    </comment>
    <comment ref="I13" authorId="3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</t>
        </r>
      </text>
    </comment>
    <comment ref="F14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</t>
        </r>
      </text>
    </comment>
    <comment ref="F1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</t>
        </r>
      </text>
    </comment>
    <comment ref="F16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  <author>Admin</author>
    <author>user</author>
    <author>Minh</author>
  </authors>
  <commentList>
    <comment ref="R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01/10/2015</t>
        </r>
      </text>
    </comment>
    <comment ref="T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</t>
        </r>
      </text>
    </comment>
    <comment ref="W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Miễn nhiệm Trưởng phòng TBVT từ 7/5/2015. HS PCCV 0,45 được bảo lưu hết T10/2015
- Từ ngày 01/11/2015 hưởng PCCV là 0,35
</t>
        </r>
      </text>
    </comment>
    <comment ref="T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01/9/2014
- 7% từ 01/9/2015
- 8% từ 01/9/2016
- 9% từ 01/9/2017</t>
        </r>
      </text>
    </comment>
    <comment ref="W9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Miễn nhiệm TP. CTHSSV, bổ nhiệm Phó TP Thanh tra GD&amp;CTSV từ 01/11/14. Hệ số 0,45 được bảo lưu hết 30/4/15. 
Hệ số PCCV 0,35 hưởng từ 1/5/2015
+ QĐ </t>
        </r>
      </text>
    </comment>
    <comment ref="R1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</t>
        </r>
      </text>
    </comment>
    <comment ref="W1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Tổ trưởng tổ QL Ký túc xá SV từ 15/9/2015</t>
        </r>
      </text>
    </comment>
    <comment ref="R11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W11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Công tác HSSV từ 01/11/14. Hệ số PCCV 0,35 được bảo lưu hết 30/4/15</t>
        </r>
      </text>
    </comment>
    <comment ref="R12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</t>
        </r>
      </text>
    </comment>
    <comment ref="W13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PCCV 0,45 từ 01/10/2014 (QL.THPT)
- HS 0,45 được bảo lưu hết 31/01/2018. Từ T02 2018 HS PCCV la 0,35 (Phó TP Tuyển sinh - Đào tạo)</t>
        </r>
      </text>
    </comment>
    <comment ref="R14" authorId="3">
      <text>
        <r>
          <rPr>
            <sz val="8"/>
            <color indexed="81"/>
            <rFont val="Tahoma"/>
            <family val="2"/>
          </rPr>
          <t>Chuyển ngạch 15.111 từ 01/11/2012
- HS 2,67 từ 01/4/2014 (Nâng lương trước hạn năm 2015)
- HS 3,00 từ 01/04/2017</t>
        </r>
      </text>
    </comment>
    <comment ref="W14" authorId="4">
      <text>
        <r>
          <rPr>
            <sz val="8"/>
            <color indexed="81"/>
            <rFont val="Tahoma"/>
            <family val="2"/>
          </rPr>
          <t>QĐ Bổ nhiệm phó Trưởng TT Bảo trì - cơ điện từ 01/05/2014
+ QĐ miễn nhiệm Phó Trưởng TT Bảo trì từ 07/05/2015
+ BN Tổ trưởng tổ Sửa chữa và bảo trì thiết bị điện từ 07/5/2015
+ HS PCCV 0,35 được bảo lưu đến hết 31/10/2015. HS 0,25 hưởng từ 01/11/2015
+ QĐ Bổ nhiệm Phó Trưởng TT Truyền thông thư viện từ 04/6/2015</t>
        </r>
      </text>
    </comment>
    <comment ref="R1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01/01/2013 (NL trước hạn)
- HS 3.33 từ 01/01/2016</t>
        </r>
      </text>
    </comment>
  </commentList>
</comments>
</file>

<file path=xl/sharedStrings.xml><?xml version="1.0" encoding="utf-8"?>
<sst xmlns="http://schemas.openxmlformats.org/spreadsheetml/2006/main" count="883" uniqueCount="221">
  <si>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</si>
  <si>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</si>
  <si>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</si>
  <si>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</si>
  <si>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</si>
  <si>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</si>
  <si>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</si>
  <si>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</si>
  <si>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Nguyễn Thị Nhuận</t>
  </si>
  <si>
    <t>Võ Minh Phương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</si>
  <si>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</si>
  <si>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</si>
  <si>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</si>
  <si>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</si>
  <si>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</si>
  <si>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</si>
  <si>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</si>
  <si>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</si>
  <si>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</si>
  <si>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</si>
  <si>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</si>
  <si>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</si>
  <si>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</si>
  <si>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</si>
  <si>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</si>
  <si>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</si>
  <si>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</si>
  <si>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</si>
  <si>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</si>
  <si>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</si>
  <si>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</si>
  <si>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</si>
  <si>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</si>
  <si>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</si>
  <si>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</si>
  <si>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Nguyễn Duy Linh</t>
  </si>
  <si>
    <t>BÍ THƯ</t>
  </si>
  <si>
    <t>NGƯỜI LẬP BÁO CÁO</t>
  </si>
  <si>
    <t>Đinh Hồng Minh</t>
  </si>
  <si>
    <t>Nguyễn Anh Vũ</t>
  </si>
  <si>
    <t>Nguyễn Trung Dũng</t>
  </si>
  <si>
    <t>Nguyễn Thị Kim Anh</t>
  </si>
  <si>
    <t>ĐẢNG BỘ TRƯỜNG CAO ĐẲNG 
LÝ TỰ TRỌNG THÀNH PHỐ HỒ CHÍ MINH
CHI BỘ HỌC SINH SINH VIÊN
*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</si>
  <si>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</si>
  <si>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t>- Chi bộ trích lại 30% tiền thu đảng phí:</t>
  </si>
  <si>
    <t>- Chi bộ nộp lên đảng bộ trường 70%:</t>
  </si>
  <si>
    <t>TP.Hồ Chí Minh, ngày     tháng    năm 2019</t>
  </si>
  <si>
    <t xml:space="preserve">T/M CHI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</si>
  <si>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</si>
  <si>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t>- chi bộ nộp lên đảng bộ trường 70%:</t>
  </si>
  <si>
    <t>TP.Hồ Chí Minh, ngày     tháng    năm 201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</si>
  <si>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</si>
  <si>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</si>
  <si>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Đảng phí
tháng 01</t>
  </si>
  <si>
    <t>Đảng phí
tháng 02</t>
  </si>
  <si>
    <t>Đảng phí
tháng 3</t>
  </si>
  <si>
    <t>Đảng phí Quý I</t>
  </si>
  <si>
    <t>Hồ Văn Quân</t>
  </si>
  <si>
    <t>Lương Công Ri</t>
  </si>
  <si>
    <t>Văn Công Dư</t>
  </si>
  <si>
    <t>Nguyễn Thị Nhung</t>
  </si>
  <si>
    <t>Trần Thị Thu Hà</t>
  </si>
  <si>
    <t>TP.Hồ Chí Minh, ngày   20  tháng  3  năm 2019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</si>
  <si>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04 năm 2019</t>
    </r>
  </si>
  <si>
    <t>Triệu Văn Ngoan</t>
  </si>
  <si>
    <t>Nguyễn Quốc Cường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</si>
  <si>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06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</si>
  <si>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05 năm 2019</t>
    </r>
  </si>
  <si>
    <t>TP.Hồ Chí Minh, ngày  08 tháng  7  năm 2019</t>
  </si>
  <si>
    <t>TP.Hồ Chí Minh, ngày  08   tháng  7 năm 2019</t>
  </si>
  <si>
    <t>ĐẢNG BỘ TRƯỜNG CAO ĐẲNG 
LÝ TỰ TRỌNG THÀNH PHỐ HỒ CHÍ MINH
CHI BỘ SINH VIÊN
*</t>
  </si>
  <si>
    <t>ĐẢNG BỘ TRƯỜNG CAO ĐẲNG 
LÝ TỰ TRỌNG THÀNH PHỐ HỒ CHÍ MINH
CHI BỘ  SINH VIÊN
*</t>
  </si>
  <si>
    <r>
      <rPr>
        <sz val="11"/>
        <color theme="1"/>
        <rFont val="Times New Roman"/>
        <family val="1"/>
      </rPr>
      <t>ĐẢNG BỘ TRƯỜNG CAO ĐẲNG 
LÝ TỰ TRỌNG THÀNH PHỐ HỒ CHÍ MINH</t>
    </r>
    <r>
      <rPr>
        <b/>
        <sz val="11"/>
        <color theme="1"/>
        <rFont val="Times New Roman"/>
        <family val="1"/>
      </rPr>
      <t xml:space="preserve">
CHI BỘ HỌC SINH SINH VIÊN
*</t>
    </r>
  </si>
  <si>
    <r>
      <rPr>
        <b/>
        <sz val="16"/>
        <color theme="1"/>
        <rFont val="Times New Roman"/>
        <family val="1"/>
      </rPr>
      <t>BẢNG TỔNG HỢP</t>
    </r>
    <r>
      <rPr>
        <b/>
        <sz val="14"/>
        <color theme="1"/>
        <rFont val="Times New Roman"/>
        <family val="1"/>
      </rPr>
      <t xml:space="preserve">
Các khoản thu nhập tăng thêm ( Quý 2,3,4/2018) dùng để tính đóng đảng phí 
theo nghị quyết 03/2018/NQ-HĐND, ngày 16 tháng 3 năm 2018</t>
    </r>
  </si>
  <si>
    <t>Thu nhập tăng thêm Quý 2/2018</t>
  </si>
  <si>
    <t>Thu nhập tăng thêm Quý 3/2018</t>
  </si>
  <si>
    <t>Thu nhập tăng thêm Quý 4/2018</t>
  </si>
  <si>
    <t>Thu nhập thăng thêm Quý 2,3,4 /2018</t>
  </si>
  <si>
    <t>Đảng phí cho thu nhập thăng thêm Quý 2,3,4 /2018</t>
  </si>
  <si>
    <t>KÝ NỘP</t>
  </si>
  <si>
    <t>STT</t>
  </si>
  <si>
    <t>MÃ SỐ VIÊN CHỨC`</t>
  </si>
  <si>
    <t>HỌ VÀ TÊN</t>
  </si>
  <si>
    <t>CẤP BẬC - CHỨC VỤ</t>
  </si>
  <si>
    <t>NỮ</t>
  </si>
  <si>
    <t>CD</t>
  </si>
  <si>
    <t>MS CỐ ĐỊNH TỪ T8/2008</t>
  </si>
  <si>
    <t>Số tài khoản</t>
  </si>
  <si>
    <t>MÃ SỐ
NGẠCH LƯƠNG</t>
  </si>
  <si>
    <t>LOẠI 
VC</t>
  </si>
  <si>
    <t>BẬC</t>
  </si>
  <si>
    <t>KẾ QUẢ PHÂN LOẠI</t>
  </si>
  <si>
    <t>TỔNG HỆ SỐ LƯƠNG</t>
  </si>
  <si>
    <t>LƯƠNG HỆ SỐ</t>
  </si>
  <si>
    <t>TIỀN LƯƠNG THEO NGẠCH BẬC, CHỨC VỤ</t>
  </si>
  <si>
    <t>HỆ SỐ CHI THU NHẬP TĂNG THÊM</t>
  </si>
  <si>
    <t>SỐ THÁNG HƯỞNG</t>
  </si>
  <si>
    <t>SỐ TIỀN THỰC LÃNH</t>
  </si>
  <si>
    <t>CV</t>
  </si>
  <si>
    <t>thẻ ATM</t>
  </si>
  <si>
    <t>HỆ SỐ LƯƠNG</t>
  </si>
  <si>
    <t xml:space="preserve">CỘNG HỆ SỐ PHỤ CẤP </t>
  </si>
  <si>
    <t>HỆ SỐ PC VƯỢT KHUNG</t>
  </si>
  <si>
    <t>HỆ SỐ PCTNVK</t>
  </si>
  <si>
    <t>HS PC CHỨC VỤ</t>
  </si>
  <si>
    <t>4</t>
  </si>
  <si>
    <t>5</t>
  </si>
  <si>
    <t>4=6+7+8</t>
  </si>
  <si>
    <t>Hide</t>
  </si>
  <si>
    <t>9 = 4 x LCS</t>
  </si>
  <si>
    <t>13=12x100% hoặc 80%</t>
  </si>
  <si>
    <t>11100000791</t>
  </si>
  <si>
    <t>Phó Hiệu trưởng</t>
  </si>
  <si>
    <t>ĐH</t>
  </si>
  <si>
    <t>x</t>
  </si>
  <si>
    <t>PPK</t>
  </si>
  <si>
    <t>PPK023</t>
  </si>
  <si>
    <t>1603205186191</t>
  </si>
  <si>
    <t>01.003</t>
  </si>
  <si>
    <t>A1</t>
  </si>
  <si>
    <t>Hoàn thành xuất sắc</t>
  </si>
  <si>
    <t>11100000704</t>
  </si>
  <si>
    <t>Phó TP. Tổ chức - Hành chính - Tổng hợp</t>
  </si>
  <si>
    <t>QL</t>
  </si>
  <si>
    <t>QL020</t>
  </si>
  <si>
    <t>1603205178809</t>
  </si>
  <si>
    <t>15.113</t>
  </si>
  <si>
    <t>11100000726</t>
  </si>
  <si>
    <t>Phó trưởng phòng Công tác Chính trị - HSSV</t>
  </si>
  <si>
    <t>CĐ</t>
  </si>
  <si>
    <t>QL021</t>
  </si>
  <si>
    <t>1603205179121</t>
  </si>
  <si>
    <t>15c.207</t>
  </si>
  <si>
    <t>A0</t>
  </si>
  <si>
    <t>11100000789</t>
  </si>
  <si>
    <t>Tổ trưởng Tổ QL Ký túc xá SV</t>
  </si>
  <si>
    <t>GV</t>
  </si>
  <si>
    <t>GV094</t>
  </si>
  <si>
    <t>1603205179180</t>
  </si>
  <si>
    <t>V.07.01.03</t>
  </si>
  <si>
    <t>11100000751</t>
  </si>
  <si>
    <t>Nhân viên phòng Công tác Chính trị - HSSV</t>
  </si>
  <si>
    <t>GV089</t>
  </si>
  <si>
    <t>1603205179173</t>
  </si>
  <si>
    <t>Hoàn thành tốt</t>
  </si>
  <si>
    <t>11100000772</t>
  </si>
  <si>
    <t>NV</t>
  </si>
  <si>
    <t>NV109</t>
  </si>
  <si>
    <t>1603205179109</t>
  </si>
  <si>
    <t>11100000798</t>
  </si>
  <si>
    <t>Phó Trưởng phòng TS - ĐT</t>
  </si>
  <si>
    <t>GV126</t>
  </si>
  <si>
    <t>1603205186786</t>
  </si>
  <si>
    <t>11100083326</t>
  </si>
  <si>
    <t>Phó Trưởng TT Truyền thông - Thư viện</t>
  </si>
  <si>
    <t>NV208</t>
  </si>
  <si>
    <t>1603205185147</t>
  </si>
  <si>
    <t>11100115721</t>
  </si>
  <si>
    <t>TỔNG CỘNG</t>
  </si>
  <si>
    <t>GV288</t>
  </si>
  <si>
    <r>
      <rPr>
        <sz val="11"/>
        <color indexed="8"/>
        <rFont val="Times New Roman"/>
        <family val="1"/>
      </rPr>
      <t>ĐẢNG BỘ TRƯỜNG CAO ĐẲNG 
LÝ TỰ TRỌNG THÀNH PHỐ HỒ CHÍ MINH</t>
    </r>
    <r>
      <rPr>
        <b/>
        <sz val="11"/>
        <color indexed="8"/>
        <rFont val="Times New Roman"/>
        <family val="1"/>
      </rPr>
      <t xml:space="preserve">
CHI BỘ HỌC SINH SINH VIÊN
*</t>
    </r>
  </si>
  <si>
    <t>Họ và tên</t>
  </si>
  <si>
    <t>Thành tiền</t>
  </si>
  <si>
    <t xml:space="preserve">Đinh Hồng Minh </t>
  </si>
  <si>
    <t>MINH</t>
  </si>
  <si>
    <t>A</t>
  </si>
  <si>
    <t xml:space="preserve">Hồ Minh Lợi </t>
  </si>
  <si>
    <t>LỢI</t>
  </si>
  <si>
    <t>ANH</t>
  </si>
  <si>
    <t xml:space="preserve">Nguyễn Ngọc Hiệp </t>
  </si>
  <si>
    <t xml:space="preserve">HIỆP </t>
  </si>
  <si>
    <t xml:space="preserve">Phan Đức Long </t>
  </si>
  <si>
    <t>LONG</t>
  </si>
  <si>
    <t>HÀ</t>
  </si>
  <si>
    <t>1603205186179</t>
  </si>
  <si>
    <t xml:space="preserve">Nguyễn Tất Thắng </t>
  </si>
  <si>
    <t xml:space="preserve">THẮNG </t>
  </si>
  <si>
    <t>NHUẬN</t>
  </si>
  <si>
    <t xml:space="preserve">Nguyễn Hữu Thiện </t>
  </si>
  <si>
    <t>THIỆN</t>
  </si>
  <si>
    <t xml:space="preserve">Nguyễn Trung Dũng </t>
  </si>
  <si>
    <t>DŨNG</t>
  </si>
  <si>
    <t>NHUNG</t>
  </si>
  <si>
    <t xml:space="preserve">Võ Minh Phương </t>
  </si>
  <si>
    <t xml:space="preserve">PHƯƠNG </t>
  </si>
  <si>
    <t>Tổng cộng</t>
  </si>
  <si>
    <t>đ</t>
  </si>
  <si>
    <t>Bùi Đức Phước</t>
  </si>
  <si>
    <r>
      <rPr>
        <sz val="11"/>
        <color indexed="8"/>
        <rFont val="Times New Roman"/>
        <family val="1"/>
      </rPr>
      <t>ĐẢNG BỘ TRƯỜNG CAO ĐẲNG 
LÝ TỰ TRỌNG THÀNH PHỐ HỒ CHÍ MINH</t>
    </r>
    <r>
      <rPr>
        <b/>
        <sz val="11"/>
        <color indexed="8"/>
        <rFont val="Times New Roman"/>
        <family val="1"/>
      </rPr>
      <t xml:space="preserve">
CHI BỘ SINH VIÊN
*</t>
    </r>
  </si>
  <si>
    <t>ĐẢNG PHÍ CHO THU NHẬP THEO ABC THÁNG 9,10,11 /2019</t>
  </si>
  <si>
    <t>Nguyễn Yến Nhi</t>
  </si>
  <si>
    <r>
      <rPr>
        <sz val="11"/>
        <color theme="1"/>
        <rFont val="Times New Roman"/>
        <family val="1"/>
      </rPr>
      <t>ĐẢNG BỘ TRƯỜNG CĐ LÝ TỰ TRỌNG THÀNH PHỐ HỒ CHÍ MINH</t>
    </r>
    <r>
      <rPr>
        <b/>
        <sz val="11"/>
        <color theme="1"/>
        <rFont val="Times New Roman"/>
        <family val="1"/>
      </rPr>
      <t xml:space="preserve">
CHI BỘ SINH VIÊN
*</t>
    </r>
  </si>
  <si>
    <t>Trần Đăng Khoa</t>
  </si>
  <si>
    <t>Tăng Văn Phước</t>
  </si>
  <si>
    <t xml:space="preserve">ĐẢNG PHÍ CHO THU NHẬP TĂNG THÊM QÚY </t>
  </si>
  <si>
    <t>tháng 1/2020</t>
  </si>
  <si>
    <t>Tháng 12/2019</t>
  </si>
  <si>
    <t>GHI CHÚ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</si>
  <si>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2020</t>
    </r>
  </si>
  <si>
    <t>Trần Quốc Định</t>
  </si>
  <si>
    <t>Tổng cộng theo tháng</t>
  </si>
  <si>
    <t>Đảng phí
tháng 03</t>
  </si>
  <si>
    <r>
      <rPr>
        <b/>
        <sz val="16"/>
        <color indexed="8"/>
        <rFont val="Times New Roman"/>
        <family val="1"/>
      </rPr>
      <t>BẢNG TỔNG HỢP</t>
    </r>
    <r>
      <rPr>
        <b/>
        <sz val="14"/>
        <color indexed="8"/>
        <rFont val="Times New Roman"/>
        <family val="1"/>
      </rPr>
      <t xml:space="preserve">
Các khoản thu nhập tăng thêm ( Quý 4/2019) dùng để tính đóng đảng phí 
theo nghị quyết 03/2018/NQ-HĐND, ngày 16 tháng 3 năm 2018</t>
    </r>
  </si>
  <si>
    <t>ĐẢNG PHÍ CHO THU NHẬP TĂNG THÊM QÚY 
IV /2019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</si>
  <si>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2020</t>
    </r>
  </si>
  <si>
    <r>
      <rPr>
        <sz val="13"/>
        <color theme="1"/>
        <rFont val="Times New Roman"/>
        <family val="1"/>
      </rPr>
      <t>ĐẢNG BỘ TRƯỜNG CAO ĐẲNG 
LÝ TỰ TRỌNG THÀNH PHỐ HỒ CHÍ MINH</t>
    </r>
    <r>
      <rPr>
        <b/>
        <sz val="13"/>
        <color theme="1"/>
        <rFont val="Times New Roman"/>
        <family val="1"/>
      </rPr>
      <t xml:space="preserve">
CHI BỘ  SINH VIÊN
*</t>
    </r>
  </si>
  <si>
    <t>Nguyễn Bá Linh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</si>
  <si>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03 năm 2020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</si>
  <si>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2020</t>
    </r>
  </si>
  <si>
    <t>Võ Công Tiến</t>
  </si>
  <si>
    <t>TP.Hồ Chí Minh, ngày   tháng   năm 2020</t>
  </si>
  <si>
    <t>TP.Hồ Chí Minh, ngày     tháng    năm 2020</t>
  </si>
  <si>
    <r>
      <rPr>
        <b/>
        <sz val="16"/>
        <color indexed="8"/>
        <rFont val="Times New Roman"/>
        <family val="1"/>
      </rPr>
      <t>BẢNG TỔNG HỢP</t>
    </r>
    <r>
      <rPr>
        <b/>
        <sz val="14"/>
        <color indexed="8"/>
        <rFont val="Times New Roman"/>
        <family val="1"/>
      </rPr>
      <t xml:space="preserve">
Các khoản thu nhập tăng thêm ( thi đua ABC tháng 12/2019 ; 1,2/2020 ) 
dùng để tính đóng đảng phí 
</t>
    </r>
  </si>
  <si>
    <t>Tháng 1/2020</t>
  </si>
  <si>
    <t>ĐẢNG PHÍ CHO THU NHẬP THEO ABC THÁNG 12/2019; 1,2/2020</t>
  </si>
  <si>
    <t>Tháng 2/2020</t>
  </si>
  <si>
    <t>TP.Hồ Chí Minh, ngày    tháng     năm 2020</t>
  </si>
  <si>
    <t>TP.Hồ Chí Minh, ngày    tháng   năm 2020</t>
  </si>
  <si>
    <t>Lê Đình Hòa</t>
  </si>
  <si>
    <t>Lê Thành Quang</t>
  </si>
  <si>
    <t>TP.Hồ Chí Minh, ngày        tháng    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</si>
</sst>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* #,##0.00_);_(* \(#,##0.00\);_(* &quot;-&quot;??_);_(@_)"/>
    <numFmt numFmtId="165" formatCode="_(* #,##0_);_(* \(#,##0\);_(* &quot;-&quot;??_);_(@_)"/>
    <numFmt numFmtId="166" formatCode="0.0000"/>
    <numFmt numFmtId="167" formatCode="#,##0.0"/>
    <numFmt numFmtId="168" formatCode="#,##0.0000"/>
    <numFmt numFmtId="169" formatCode="0.000"/>
    <numFmt numFmtId="170" formatCode="_-* #.##0.00\ _€_-;\-* #.##0.00\ _€_-;_-* &quot;-&quot;??\ _€_-;_-@_-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9"/>
      <name val="Times New Roman"/>
      <family val="1"/>
    </font>
    <font>
      <b/>
      <sz val="10"/>
      <color indexed="9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10"/>
      <name val="VNI-Times"/>
    </font>
    <font>
      <b/>
      <sz val="9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sz val="8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3"/>
      <color theme="1"/>
      <name val="Times New Roman"/>
      <family val="1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sz val="11"/>
      <color indexed="10"/>
      <name val="Times New Roman"/>
      <family val="1"/>
    </font>
    <font>
      <b/>
      <sz val="1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20" fillId="0" borderId="0"/>
    <xf numFmtId="0" fontId="29" fillId="0" borderId="0" applyBorder="0"/>
    <xf numFmtId="170" fontId="7" fillId="0" borderId="0" applyFont="0" applyFill="0" applyBorder="0" applyAlignment="0" applyProtection="0"/>
  </cellStyleXfs>
  <cellXfs count="298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5" fontId="8" fillId="0" borderId="0" xfId="0" applyNumberFormat="1" applyFont="1"/>
    <xf numFmtId="164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5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vertical="center"/>
    </xf>
    <xf numFmtId="165" fontId="9" fillId="0" borderId="0" xfId="0" applyNumberFormat="1" applyFont="1"/>
    <xf numFmtId="165" fontId="9" fillId="0" borderId="0" xfId="0" applyNumberFormat="1" applyFont="1" applyAlignme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2" fillId="3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9" fontId="8" fillId="3" borderId="1" xfId="2" applyFont="1" applyFill="1" applyBorder="1" applyAlignment="1">
      <alignment horizontal="right" vertical="center"/>
    </xf>
    <xf numFmtId="9" fontId="8" fillId="3" borderId="1" xfId="0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0" fontId="16" fillId="3" borderId="0" xfId="0" applyFont="1" applyFill="1"/>
    <xf numFmtId="165" fontId="8" fillId="3" borderId="7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vertical="center"/>
    </xf>
    <xf numFmtId="165" fontId="2" fillId="3" borderId="0" xfId="0" applyNumberFormat="1" applyFont="1" applyFill="1"/>
    <xf numFmtId="165" fontId="9" fillId="3" borderId="1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0" fontId="2" fillId="3" borderId="0" xfId="0" applyFont="1" applyFill="1" applyBorder="1"/>
    <xf numFmtId="164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165" fontId="9" fillId="3" borderId="0" xfId="0" applyNumberFormat="1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165" fontId="8" fillId="3" borderId="0" xfId="0" applyNumberFormat="1" applyFont="1" applyFill="1"/>
    <xf numFmtId="0" fontId="2" fillId="3" borderId="0" xfId="0" applyFont="1" applyFill="1" applyAlignment="1">
      <alignment horizontal="center"/>
    </xf>
    <xf numFmtId="0" fontId="8" fillId="3" borderId="0" xfId="0" quotePrefix="1" applyFont="1" applyFill="1" applyAlignment="1">
      <alignment vertical="center"/>
    </xf>
    <xf numFmtId="165" fontId="9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0" borderId="0" xfId="0" quotePrefix="1" applyFont="1" applyAlignment="1">
      <alignment vertical="center"/>
    </xf>
    <xf numFmtId="165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/>
    </xf>
    <xf numFmtId="0" fontId="8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2" fillId="3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8" fillId="3" borderId="1" xfId="0" quotePrefix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3" fontId="8" fillId="3" borderId="1" xfId="2" applyNumberFormat="1" applyFont="1" applyFill="1" applyBorder="1" applyAlignment="1">
      <alignment vertical="center" wrapText="1"/>
    </xf>
    <xf numFmtId="3" fontId="8" fillId="3" borderId="1" xfId="5" applyNumberFormat="1" applyFont="1" applyFill="1" applyBorder="1" applyAlignment="1">
      <alignment vertical="center" wrapText="1"/>
    </xf>
    <xf numFmtId="3" fontId="8" fillId="3" borderId="1" xfId="1" applyNumberFormat="1" applyFont="1" applyFill="1" applyBorder="1" applyAlignment="1">
      <alignment horizontal="right" vertical="center" wrapText="1"/>
    </xf>
    <xf numFmtId="0" fontId="0" fillId="0" borderId="1" xfId="0" applyBorder="1"/>
    <xf numFmtId="3" fontId="8" fillId="4" borderId="1" xfId="5" applyNumberFormat="1" applyFont="1" applyFill="1" applyBorder="1" applyAlignment="1">
      <alignment vertical="center" wrapText="1"/>
    </xf>
    <xf numFmtId="165" fontId="9" fillId="3" borderId="1" xfId="0" applyNumberFormat="1" applyFont="1" applyFill="1" applyBorder="1" applyAlignment="1">
      <alignment vertical="center" wrapText="1"/>
    </xf>
    <xf numFmtId="0" fontId="8" fillId="3" borderId="0" xfId="0" applyFont="1" applyFill="1" applyAlignment="1">
      <alignment wrapText="1"/>
    </xf>
    <xf numFmtId="0" fontId="8" fillId="3" borderId="0" xfId="0" applyFont="1" applyFill="1" applyAlignment="1">
      <alignment horizontal="center" wrapText="1"/>
    </xf>
    <xf numFmtId="165" fontId="9" fillId="3" borderId="0" xfId="0" applyNumberFormat="1" applyFont="1" applyFill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 wrapText="1"/>
    </xf>
    <xf numFmtId="0" fontId="8" fillId="3" borderId="0" xfId="0" quotePrefix="1" applyFont="1" applyFill="1" applyAlignment="1">
      <alignment vertical="center" wrapText="1"/>
    </xf>
    <xf numFmtId="0" fontId="2" fillId="3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164" fontId="8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2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14" fillId="3" borderId="0" xfId="0" applyFont="1" applyFill="1" applyAlignment="1">
      <alignment wrapText="1"/>
    </xf>
    <xf numFmtId="0" fontId="15" fillId="0" borderId="0" xfId="0" applyFont="1" applyAlignment="1">
      <alignment vertical="center" wrapText="1"/>
    </xf>
    <xf numFmtId="0" fontId="9" fillId="0" borderId="0" xfId="0" applyFont="1" applyFill="1" applyAlignment="1">
      <alignment horizontal="center"/>
    </xf>
    <xf numFmtId="1" fontId="9" fillId="0" borderId="0" xfId="0" applyNumberFormat="1" applyFont="1" applyFill="1" applyAlignment="1">
      <alignment horizontal="center" vertical="center" wrapText="1"/>
    </xf>
    <xf numFmtId="0" fontId="25" fillId="0" borderId="0" xfId="0" applyFont="1" applyFill="1"/>
    <xf numFmtId="0" fontId="26" fillId="0" borderId="0" xfId="0" applyFont="1" applyFill="1" applyAlignment="1">
      <alignment horizontal="center"/>
    </xf>
    <xf numFmtId="0" fontId="9" fillId="0" borderId="0" xfId="0" applyFont="1" applyFill="1"/>
    <xf numFmtId="0" fontId="27" fillId="0" borderId="0" xfId="0" applyNumberFormat="1" applyFont="1" applyFill="1" applyAlignment="1">
      <alignment horizontal="center"/>
    </xf>
    <xf numFmtId="0" fontId="8" fillId="0" borderId="0" xfId="0" applyFont="1" applyFill="1"/>
    <xf numFmtId="0" fontId="14" fillId="0" borderId="0" xfId="0" applyFont="1" applyFill="1"/>
    <xf numFmtId="2" fontId="8" fillId="0" borderId="0" xfId="0" applyNumberFormat="1" applyFont="1" applyFill="1"/>
    <xf numFmtId="2" fontId="8" fillId="2" borderId="0" xfId="0" applyNumberFormat="1" applyFont="1" applyFill="1"/>
    <xf numFmtId="0" fontId="8" fillId="5" borderId="0" xfId="0" applyFont="1" applyFill="1"/>
    <xf numFmtId="3" fontId="8" fillId="0" borderId="0" xfId="0" applyNumberFormat="1" applyFont="1" applyFill="1"/>
    <xf numFmtId="3" fontId="14" fillId="3" borderId="0" xfId="0" applyNumberFormat="1" applyFont="1" applyFill="1"/>
    <xf numFmtId="3" fontId="14" fillId="0" borderId="0" xfId="0" applyNumberFormat="1" applyFont="1" applyFill="1"/>
    <xf numFmtId="0" fontId="28" fillId="0" borderId="0" xfId="0" applyFont="1" applyFill="1"/>
    <xf numFmtId="0" fontId="9" fillId="0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3" fontId="9" fillId="3" borderId="1" xfId="6" applyNumberFormat="1" applyFont="1" applyFill="1" applyBorder="1" applyAlignment="1">
      <alignment horizontal="center" vertical="center" wrapText="1"/>
    </xf>
    <xf numFmtId="3" fontId="9" fillId="2" borderId="1" xfId="6" applyNumberFormat="1" applyFont="1" applyFill="1" applyBorder="1" applyAlignment="1">
      <alignment horizontal="center" vertical="center" wrapText="1"/>
    </xf>
    <xf numFmtId="3" fontId="9" fillId="5" borderId="1" xfId="6" applyNumberFormat="1" applyFont="1" applyFill="1" applyBorder="1" applyAlignment="1">
      <alignment horizontal="center" vertical="center" wrapText="1"/>
    </xf>
    <xf numFmtId="3" fontId="9" fillId="3" borderId="1" xfId="6" applyNumberFormat="1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0" fillId="0" borderId="1" xfId="0" quotePrefix="1" applyFont="1" applyFill="1" applyBorder="1" applyAlignment="1">
      <alignment horizontal="center" vertical="center" wrapText="1"/>
    </xf>
    <xf numFmtId="1" fontId="30" fillId="0" borderId="1" xfId="0" quotePrefix="1" applyNumberFormat="1" applyFont="1" applyFill="1" applyBorder="1" applyAlignment="1">
      <alignment horizontal="center" vertical="center" wrapText="1"/>
    </xf>
    <xf numFmtId="0" fontId="27" fillId="0" borderId="1" xfId="0" quotePrefix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27" fillId="0" borderId="1" xfId="0" quotePrefix="1" applyNumberFormat="1" applyFont="1" applyFill="1" applyBorder="1" applyAlignment="1">
      <alignment horizontal="center" vertical="center" wrapText="1"/>
    </xf>
    <xf numFmtId="3" fontId="30" fillId="0" borderId="1" xfId="6" quotePrefix="1" applyNumberFormat="1" applyFont="1" applyFill="1" applyBorder="1" applyAlignment="1">
      <alignment horizontal="center" vertical="center" wrapText="1"/>
    </xf>
    <xf numFmtId="0" fontId="28" fillId="0" borderId="1" xfId="0" quotePrefix="1" applyFont="1" applyFill="1" applyBorder="1" applyAlignment="1">
      <alignment horizontal="center" vertical="center" wrapText="1"/>
    </xf>
    <xf numFmtId="3" fontId="30" fillId="2" borderId="1" xfId="6" quotePrefix="1" applyNumberFormat="1" applyFont="1" applyFill="1" applyBorder="1" applyAlignment="1">
      <alignment horizontal="center" vertical="center" wrapText="1"/>
    </xf>
    <xf numFmtId="3" fontId="30" fillId="0" borderId="1" xfId="6" applyNumberFormat="1" applyFont="1" applyFill="1" applyBorder="1" applyAlignment="1">
      <alignment horizontal="center" vertical="center" wrapText="1"/>
    </xf>
    <xf numFmtId="3" fontId="30" fillId="3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3" fontId="30" fillId="0" borderId="1" xfId="0" quotePrefix="1" applyNumberFormat="1" applyFont="1" applyFill="1" applyBorder="1" applyAlignment="1">
      <alignment horizontal="center" vertical="center" wrapText="1"/>
    </xf>
    <xf numFmtId="0" fontId="8" fillId="4" borderId="1" xfId="0" quotePrefix="1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31" fillId="3" borderId="1" xfId="0" quotePrefix="1" applyNumberFormat="1" applyFont="1" applyFill="1" applyBorder="1" applyAlignment="1">
      <alignment horizontal="center" vertical="center" wrapText="1"/>
    </xf>
    <xf numFmtId="0" fontId="8" fillId="3" borderId="1" xfId="6" applyFont="1" applyFill="1" applyBorder="1" applyAlignment="1">
      <alignment horizontal="center" vertical="center" wrapText="1"/>
    </xf>
    <xf numFmtId="0" fontId="8" fillId="3" borderId="1" xfId="6" quotePrefix="1" applyFont="1" applyFill="1" applyBorder="1" applyAlignment="1">
      <alignment horizontal="center"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2" fontId="8" fillId="3" borderId="1" xfId="6" quotePrefix="1" applyNumberFormat="1" applyFont="1" applyFill="1" applyBorder="1" applyAlignment="1">
      <alignment horizontal="right" vertical="center" wrapText="1"/>
    </xf>
    <xf numFmtId="2" fontId="8" fillId="3" borderId="1" xfId="6" applyNumberFormat="1" applyFont="1" applyFill="1" applyBorder="1" applyAlignment="1">
      <alignment horizontal="center" vertical="center" wrapText="1"/>
    </xf>
    <xf numFmtId="166" fontId="8" fillId="3" borderId="1" xfId="6" applyNumberFormat="1" applyFont="1" applyFill="1" applyBorder="1" applyAlignment="1">
      <alignment horizontal="center" vertical="center" wrapText="1"/>
    </xf>
    <xf numFmtId="3" fontId="8" fillId="3" borderId="1" xfId="6" applyNumberFormat="1" applyFont="1" applyFill="1" applyBorder="1" applyAlignment="1">
      <alignment horizontal="center" vertical="center" wrapText="1"/>
    </xf>
    <xf numFmtId="3" fontId="8" fillId="3" borderId="1" xfId="6" applyNumberFormat="1" applyFont="1" applyFill="1" applyBorder="1" applyAlignment="1">
      <alignment horizontal="right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center" vertical="center" wrapText="1"/>
    </xf>
    <xf numFmtId="167" fontId="8" fillId="3" borderId="1" xfId="0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vertical="center" wrapText="1"/>
    </xf>
    <xf numFmtId="3" fontId="31" fillId="3" borderId="1" xfId="0" quotePrefix="1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31" fillId="3" borderId="1" xfId="0" applyNumberFormat="1" applyFont="1" applyFill="1" applyBorder="1" applyAlignment="1">
      <alignment horizontal="center" vertical="center" wrapText="1"/>
    </xf>
    <xf numFmtId="3" fontId="8" fillId="4" borderId="1" xfId="6" applyNumberFormat="1" applyFont="1" applyFill="1" applyBorder="1" applyAlignment="1">
      <alignment horizontal="right" vertical="center" wrapText="1"/>
    </xf>
    <xf numFmtId="0" fontId="8" fillId="8" borderId="1" xfId="0" quotePrefix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 wrapText="1"/>
    </xf>
    <xf numFmtId="49" fontId="8" fillId="8" borderId="1" xfId="0" applyNumberFormat="1" applyFont="1" applyFill="1" applyBorder="1" applyAlignment="1">
      <alignment horizontal="center" vertical="center" wrapText="1"/>
    </xf>
    <xf numFmtId="3" fontId="8" fillId="8" borderId="1" xfId="6" applyNumberFormat="1" applyFont="1" applyFill="1" applyBorder="1" applyAlignment="1">
      <alignment horizontal="right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0" fontId="8" fillId="3" borderId="1" xfId="6" applyFont="1" applyFill="1" applyBorder="1" applyAlignment="1">
      <alignment horizontal="left" vertical="center" wrapText="1"/>
    </xf>
    <xf numFmtId="1" fontId="8" fillId="3" borderId="1" xfId="0" quotePrefix="1" applyNumberFormat="1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/>
    </xf>
    <xf numFmtId="0" fontId="31" fillId="3" borderId="1" xfId="0" quotePrefix="1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right" vertical="center" wrapText="1"/>
    </xf>
    <xf numFmtId="3" fontId="14" fillId="0" borderId="1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center"/>
    </xf>
    <xf numFmtId="1" fontId="8" fillId="0" borderId="0" xfId="0" applyNumberFormat="1" applyFont="1" applyFill="1" applyAlignment="1">
      <alignment horizontal="center" vertical="center" wrapText="1"/>
    </xf>
    <xf numFmtId="0" fontId="31" fillId="0" borderId="0" xfId="0" applyNumberFormat="1" applyFont="1" applyFill="1" applyAlignment="1">
      <alignment horizontal="center"/>
    </xf>
    <xf numFmtId="0" fontId="8" fillId="2" borderId="0" xfId="0" applyFont="1" applyFill="1"/>
    <xf numFmtId="168" fontId="8" fillId="0" borderId="0" xfId="0" applyNumberFormat="1" applyFont="1" applyFill="1"/>
    <xf numFmtId="3" fontId="8" fillId="3" borderId="0" xfId="0" applyNumberFormat="1" applyFont="1" applyFill="1"/>
    <xf numFmtId="0" fontId="33" fillId="0" borderId="0" xfId="0" applyFont="1" applyFill="1"/>
    <xf numFmtId="0" fontId="31" fillId="0" borderId="0" xfId="0" applyFont="1" applyFill="1" applyAlignment="1">
      <alignment horizontal="center"/>
    </xf>
    <xf numFmtId="0" fontId="8" fillId="0" borderId="0" xfId="0" quotePrefix="1" applyFont="1" applyFill="1"/>
    <xf numFmtId="0" fontId="31" fillId="0" borderId="0" xfId="0" quotePrefix="1" applyFont="1" applyFill="1" applyAlignment="1">
      <alignment horizontal="center"/>
    </xf>
    <xf numFmtId="3" fontId="31" fillId="0" borderId="0" xfId="0" applyNumberFormat="1" applyFont="1" applyFill="1"/>
    <xf numFmtId="0" fontId="39" fillId="0" borderId="1" xfId="0" applyFont="1" applyFill="1" applyBorder="1" applyAlignment="1">
      <alignment horizontal="center" vertical="center" wrapText="1"/>
    </xf>
    <xf numFmtId="49" fontId="39" fillId="3" borderId="1" xfId="0" applyNumberFormat="1" applyFont="1" applyFill="1" applyBorder="1" applyAlignment="1">
      <alignment horizontal="center" vertical="center" wrapText="1"/>
    </xf>
    <xf numFmtId="49" fontId="39" fillId="0" borderId="1" xfId="0" applyNumberFormat="1" applyFont="1" applyFill="1" applyBorder="1" applyAlignment="1">
      <alignment horizontal="center" vertical="center" wrapText="1"/>
    </xf>
    <xf numFmtId="1" fontId="39" fillId="0" borderId="1" xfId="0" applyNumberFormat="1" applyFont="1" applyFill="1" applyBorder="1" applyAlignment="1">
      <alignment horizontal="center" vertical="center" wrapText="1"/>
    </xf>
    <xf numFmtId="49" fontId="39" fillId="9" borderId="1" xfId="0" applyNumberFormat="1" applyFont="1" applyFill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39" fillId="3" borderId="1" xfId="0" applyFont="1" applyFill="1" applyBorder="1" applyAlignment="1">
      <alignment vertical="center" wrapText="1"/>
    </xf>
    <xf numFmtId="0" fontId="40" fillId="3" borderId="1" xfId="0" applyFont="1" applyFill="1" applyBorder="1" applyAlignment="1">
      <alignment vertical="center" wrapText="1"/>
    </xf>
    <xf numFmtId="0" fontId="39" fillId="3" borderId="1" xfId="0" applyFont="1" applyFill="1" applyBorder="1" applyAlignment="1">
      <alignment horizontal="center" vertical="center" wrapText="1"/>
    </xf>
    <xf numFmtId="9" fontId="39" fillId="3" borderId="1" xfId="0" applyNumberFormat="1" applyFont="1" applyFill="1" applyBorder="1" applyAlignment="1">
      <alignment horizontal="center" vertical="center" wrapText="1"/>
    </xf>
    <xf numFmtId="169" fontId="39" fillId="3" borderId="1" xfId="0" applyNumberFormat="1" applyFont="1" applyFill="1" applyBorder="1" applyAlignment="1">
      <alignment horizontal="center" vertical="center" wrapText="1"/>
    </xf>
    <xf numFmtId="3" fontId="39" fillId="3" borderId="1" xfId="0" applyNumberFormat="1" applyFont="1" applyFill="1" applyBorder="1" applyAlignment="1">
      <alignment horizontal="right" vertical="center" wrapText="1"/>
    </xf>
    <xf numFmtId="0" fontId="41" fillId="3" borderId="1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vertical="center" wrapText="1"/>
    </xf>
    <xf numFmtId="0" fontId="40" fillId="0" borderId="1" xfId="0" applyFont="1" applyFill="1" applyBorder="1" applyAlignment="1">
      <alignment vertical="center" wrapText="1"/>
    </xf>
    <xf numFmtId="9" fontId="39" fillId="0" borderId="1" xfId="0" applyNumberFormat="1" applyFont="1" applyFill="1" applyBorder="1" applyAlignment="1">
      <alignment horizontal="center" vertical="center" wrapText="1"/>
    </xf>
    <xf numFmtId="2" fontId="39" fillId="0" borderId="1" xfId="0" applyNumberFormat="1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vertical="center"/>
    </xf>
    <xf numFmtId="0" fontId="39" fillId="9" borderId="1" xfId="0" applyFont="1" applyFill="1" applyBorder="1" applyAlignment="1">
      <alignment horizontal="center" vertical="center" wrapText="1"/>
    </xf>
    <xf numFmtId="9" fontId="39" fillId="9" borderId="1" xfId="0" applyNumberFormat="1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vertical="center"/>
    </xf>
    <xf numFmtId="3" fontId="42" fillId="0" borderId="1" xfId="0" applyNumberFormat="1" applyFont="1" applyFill="1" applyBorder="1" applyAlignment="1">
      <alignment vertical="center"/>
    </xf>
    <xf numFmtId="0" fontId="4" fillId="0" borderId="1" xfId="0" applyFont="1" applyBorder="1"/>
    <xf numFmtId="165" fontId="9" fillId="3" borderId="0" xfId="0" applyNumberFormat="1" applyFont="1" applyFill="1" applyAlignment="1">
      <alignment horizontal="right" wrapText="1"/>
    </xf>
    <xf numFmtId="165" fontId="9" fillId="3" borderId="0" xfId="0" applyNumberFormat="1" applyFont="1" applyFill="1" applyAlignment="1">
      <alignment horizontal="right" vertical="center" wrapText="1"/>
    </xf>
    <xf numFmtId="3" fontId="9" fillId="3" borderId="0" xfId="0" applyNumberFormat="1" applyFont="1" applyFill="1"/>
    <xf numFmtId="3" fontId="42" fillId="3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0" fontId="43" fillId="0" borderId="1" xfId="0" applyFont="1" applyBorder="1" applyAlignment="1">
      <alignment vertical="center" wrapText="1"/>
    </xf>
    <xf numFmtId="0" fontId="43" fillId="0" borderId="1" xfId="0" applyFont="1" applyFill="1" applyBorder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right" vertical="center" wrapText="1"/>
    </xf>
    <xf numFmtId="3" fontId="44" fillId="3" borderId="1" xfId="1" applyNumberFormat="1" applyFont="1" applyFill="1" applyBorder="1" applyAlignment="1">
      <alignment horizontal="right" vertical="center" wrapText="1"/>
    </xf>
    <xf numFmtId="3" fontId="43" fillId="0" borderId="1" xfId="0" applyNumberFormat="1" applyFont="1" applyBorder="1"/>
    <xf numFmtId="0" fontId="43" fillId="0" borderId="1" xfId="0" applyFont="1" applyBorder="1"/>
    <xf numFmtId="0" fontId="43" fillId="0" borderId="1" xfId="0" applyFont="1" applyBorder="1" applyAlignment="1">
      <alignment horizontal="center" vertical="center"/>
    </xf>
    <xf numFmtId="0" fontId="44" fillId="3" borderId="1" xfId="0" applyFont="1" applyFill="1" applyBorder="1" applyAlignment="1">
      <alignment horizontal="left" vertical="center" wrapText="1"/>
    </xf>
    <xf numFmtId="0" fontId="44" fillId="0" borderId="1" xfId="0" applyFont="1" applyFill="1" applyBorder="1" applyAlignment="1">
      <alignment horizontal="left" vertical="center" wrapText="1"/>
    </xf>
    <xf numFmtId="0" fontId="44" fillId="3" borderId="1" xfId="0" applyFont="1" applyFill="1" applyBorder="1" applyAlignment="1">
      <alignment horizontal="left" vertical="center"/>
    </xf>
    <xf numFmtId="0" fontId="44" fillId="0" borderId="1" xfId="0" applyFont="1" applyFill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13" fillId="0" borderId="0" xfId="0" applyFont="1" applyAlignment="1">
      <alignment horizontal="center" wrapText="1"/>
    </xf>
    <xf numFmtId="0" fontId="4" fillId="0" borderId="1" xfId="0" quotePrefix="1" applyFont="1" applyBorder="1" applyAlignment="1">
      <alignment horizontal="center" vertical="center" wrapText="1"/>
    </xf>
    <xf numFmtId="2" fontId="17" fillId="3" borderId="9" xfId="1" applyNumberFormat="1" applyFont="1" applyFill="1" applyBorder="1" applyAlignment="1">
      <alignment vertical="center"/>
    </xf>
    <xf numFmtId="2" fontId="17" fillId="3" borderId="0" xfId="1" applyNumberFormat="1" applyFont="1" applyFill="1" applyBorder="1" applyAlignment="1">
      <alignment vertical="center"/>
    </xf>
    <xf numFmtId="2" fontId="17" fillId="3" borderId="10" xfId="1" applyNumberFormat="1" applyFont="1" applyFill="1" applyBorder="1" applyAlignment="1">
      <alignment vertical="center"/>
    </xf>
    <xf numFmtId="165" fontId="8" fillId="3" borderId="11" xfId="1" applyNumberFormat="1" applyFont="1" applyFill="1" applyBorder="1" applyAlignment="1">
      <alignment vertical="center"/>
    </xf>
    <xf numFmtId="2" fontId="17" fillId="3" borderId="6" xfId="1" applyNumberFormat="1" applyFont="1" applyFill="1" applyBorder="1" applyAlignment="1">
      <alignment horizontal="center" vertical="center"/>
    </xf>
    <xf numFmtId="2" fontId="17" fillId="3" borderId="7" xfId="1" applyNumberFormat="1" applyFont="1" applyFill="1" applyBorder="1" applyAlignment="1">
      <alignment horizontal="center" vertical="center"/>
    </xf>
    <xf numFmtId="2" fontId="17" fillId="3" borderId="8" xfId="1" applyNumberFormat="1" applyFont="1" applyFill="1" applyBorder="1" applyAlignment="1">
      <alignment horizontal="center" vertical="center"/>
    </xf>
    <xf numFmtId="2" fontId="17" fillId="3" borderId="9" xfId="1" applyNumberFormat="1" applyFont="1" applyFill="1" applyBorder="1" applyAlignment="1">
      <alignment horizontal="center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165" fontId="9" fillId="3" borderId="2" xfId="1" applyNumberFormat="1" applyFont="1" applyFill="1" applyBorder="1" applyAlignment="1">
      <alignment horizontal="center" vertical="center"/>
    </xf>
    <xf numFmtId="165" fontId="9" fillId="3" borderId="5" xfId="1" applyNumberFormat="1" applyFont="1" applyFill="1" applyBorder="1" applyAlignment="1">
      <alignment horizontal="center" vertical="center"/>
    </xf>
    <xf numFmtId="165" fontId="9" fillId="3" borderId="3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14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8" fillId="3" borderId="2" xfId="1" applyNumberFormat="1" applyFont="1" applyFill="1" applyBorder="1" applyAlignment="1">
      <alignment horizontal="center" vertical="center"/>
    </xf>
    <xf numFmtId="0" fontId="8" fillId="3" borderId="3" xfId="1" applyNumberFormat="1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 wrapText="1"/>
    </xf>
    <xf numFmtId="0" fontId="14" fillId="3" borderId="0" xfId="0" applyFont="1" applyFill="1" applyAlignment="1">
      <alignment horizontal="center" wrapText="1"/>
    </xf>
    <xf numFmtId="0" fontId="42" fillId="0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32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3" fontId="9" fillId="7" borderId="1" xfId="6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3" fontId="9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5" fontId="9" fillId="3" borderId="1" xfId="1" applyNumberFormat="1" applyFont="1" applyFill="1" applyBorder="1" applyAlignment="1">
      <alignment horizontal="center" vertical="center" wrapText="1"/>
    </xf>
  </cellXfs>
  <cellStyles count="8">
    <cellStyle name="Comma" xfId="1" builtinId="3"/>
    <cellStyle name="Comma 2" xfId="7"/>
    <cellStyle name="Normal" xfId="0" builtinId="0"/>
    <cellStyle name="Normal 2" xfId="4"/>
    <cellStyle name="Normal 3" xfId="5"/>
    <cellStyle name="Normal_Ke can Cap pho -PTTH" xfId="6"/>
    <cellStyle name="Percent" xfId="2" builtinId="5"/>
    <cellStyle name="Percent 2" xfId="3"/>
  </cellStyles>
  <dxfs count="83"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213103" y="477931"/>
          <a:ext cx="19117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589991</xdr:colOff>
      <xdr:row>0</xdr:row>
      <xdr:rowOff>490818</xdr:rowOff>
    </xdr:from>
    <xdr:to>
      <xdr:col>9</xdr:col>
      <xdr:colOff>799541</xdr:colOff>
      <xdr:row>0</xdr:row>
      <xdr:rowOff>490818</xdr:rowOff>
    </xdr:to>
    <xdr:cxnSp macro="">
      <xdr:nvCxnSpPr>
        <xdr:cNvPr id="3" name="Straight Connector 2"/>
        <xdr:cNvCxnSpPr/>
      </xdr:nvCxnSpPr>
      <xdr:spPr>
        <a:xfrm>
          <a:off x="6148109" y="490818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9" name="Straight Connector 8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0" name="Straight Connector 9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1" name="Straight Connector 10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2" name="Straight Connector 1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3" name="Straight Connector 1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4" name="Straight Connector 1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5" name="Straight Connector 1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514352</xdr:colOff>
      <xdr:row>0</xdr:row>
      <xdr:rowOff>392206</xdr:rowOff>
    </xdr:from>
    <xdr:to>
      <xdr:col>5</xdr:col>
      <xdr:colOff>597274</xdr:colOff>
      <xdr:row>0</xdr:row>
      <xdr:rowOff>392207</xdr:rowOff>
    </xdr:to>
    <xdr:cxnSp macro="">
      <xdr:nvCxnSpPr>
        <xdr:cNvPr id="3" name="Straight Connector 2"/>
        <xdr:cNvCxnSpPr/>
      </xdr:nvCxnSpPr>
      <xdr:spPr>
        <a:xfrm flipV="1">
          <a:off x="4021793" y="392206"/>
          <a:ext cx="186465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640978</xdr:colOff>
      <xdr:row>0</xdr:row>
      <xdr:rowOff>487456</xdr:rowOff>
    </xdr:from>
    <xdr:to>
      <xdr:col>5</xdr:col>
      <xdr:colOff>723900</xdr:colOff>
      <xdr:row>0</xdr:row>
      <xdr:rowOff>487457</xdr:rowOff>
    </xdr:to>
    <xdr:cxnSp macro="">
      <xdr:nvCxnSpPr>
        <xdr:cNvPr id="3" name="Straight Connector 2"/>
        <xdr:cNvCxnSpPr/>
      </xdr:nvCxnSpPr>
      <xdr:spPr>
        <a:xfrm flipV="1">
          <a:off x="3965203" y="487456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2352675" y="430306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0</xdr:row>
      <xdr:rowOff>430307</xdr:rowOff>
    </xdr:from>
    <xdr:to>
      <xdr:col>19</xdr:col>
      <xdr:colOff>409575</xdr:colOff>
      <xdr:row>0</xdr:row>
      <xdr:rowOff>430308</xdr:rowOff>
    </xdr:to>
    <xdr:cxnSp macro="">
      <xdr:nvCxnSpPr>
        <xdr:cNvPr id="3" name="Straight Connector 2"/>
        <xdr:cNvCxnSpPr/>
      </xdr:nvCxnSpPr>
      <xdr:spPr>
        <a:xfrm flipV="1">
          <a:off x="4438650" y="430307"/>
          <a:ext cx="12382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2352675" y="430306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164728</xdr:colOff>
      <xdr:row>0</xdr:row>
      <xdr:rowOff>420781</xdr:rowOff>
    </xdr:from>
    <xdr:to>
      <xdr:col>26</xdr:col>
      <xdr:colOff>685800</xdr:colOff>
      <xdr:row>0</xdr:row>
      <xdr:rowOff>420782</xdr:rowOff>
    </xdr:to>
    <xdr:cxnSp macro="">
      <xdr:nvCxnSpPr>
        <xdr:cNvPr id="3" name="Straight Connector 2"/>
        <xdr:cNvCxnSpPr/>
      </xdr:nvCxnSpPr>
      <xdr:spPr>
        <a:xfrm flipV="1">
          <a:off x="5174878" y="420781"/>
          <a:ext cx="11878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3603253" y="430306"/>
          <a:ext cx="134974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ONG_QUYNH\So%20tai%20khoan%20OC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S"/>
    </sheetNames>
    <sheetDataSet>
      <sheetData sheetId="0" refreshError="1"/>
      <sheetData sheetId="1" refreshError="1">
        <row r="6">
          <cell r="B6" t="str">
            <v>Phạm Hữu Lộc</v>
          </cell>
          <cell r="C6" t="str">
            <v>0016100006544007</v>
          </cell>
        </row>
        <row r="7">
          <cell r="B7" t="str">
            <v>Nguyễn Văn Dũng</v>
          </cell>
          <cell r="C7" t="str">
            <v>0016100006698004</v>
          </cell>
        </row>
        <row r="8">
          <cell r="B8" t="str">
            <v>Đinh Văn Đệ</v>
          </cell>
          <cell r="C8" t="str">
            <v>0016100006699008</v>
          </cell>
        </row>
        <row r="9">
          <cell r="B9" t="str">
            <v>Đinh Hồng Minh</v>
          </cell>
          <cell r="C9" t="str">
            <v>0016100006543008</v>
          </cell>
        </row>
        <row r="10">
          <cell r="B10" t="str">
            <v>Chung Trần Thế Vinh</v>
          </cell>
          <cell r="C10" t="str">
            <v>0016100006787007</v>
          </cell>
        </row>
        <row r="11">
          <cell r="B11" t="str">
            <v>Trần Đình Khải</v>
          </cell>
          <cell r="C11" t="str">
            <v>0016100006761008</v>
          </cell>
        </row>
        <row r="12">
          <cell r="B12" t="str">
            <v>Vũ Đức Pháp</v>
          </cell>
          <cell r="C12" t="str">
            <v>0016100006779004</v>
          </cell>
        </row>
        <row r="13">
          <cell r="B13" t="str">
            <v>Nguyễn Duy Hải</v>
          </cell>
          <cell r="C13" t="str">
            <v>0016100006813008</v>
          </cell>
        </row>
        <row r="14">
          <cell r="B14" t="str">
            <v>Bùi Anh Tuấn</v>
          </cell>
          <cell r="C14" t="str">
            <v>0016100006800003</v>
          </cell>
        </row>
        <row r="15">
          <cell r="B15" t="str">
            <v xml:space="preserve">Nguyễn Hoài Nam </v>
          </cell>
          <cell r="C15" t="str">
            <v>0016100006764007</v>
          </cell>
        </row>
        <row r="16">
          <cell r="B16" t="str">
            <v>Võ Minh Quang</v>
          </cell>
          <cell r="C16" t="str">
            <v>0016100006759003</v>
          </cell>
        </row>
        <row r="17">
          <cell r="B17" t="str">
            <v>Phan Văn Thành</v>
          </cell>
          <cell r="C17" t="str">
            <v>0016100006815008</v>
          </cell>
        </row>
        <row r="18">
          <cell r="B18" t="str">
            <v>Đỗ Thị Phương Khanh</v>
          </cell>
          <cell r="C18" t="str">
            <v>0016100006760001</v>
          </cell>
        </row>
        <row r="19">
          <cell r="B19" t="str">
            <v>Trương Thị Phương Hồng</v>
          </cell>
          <cell r="C19" t="str">
            <v>0016100006763008</v>
          </cell>
        </row>
        <row r="20">
          <cell r="B20" t="str">
            <v>Vũ Quang Khải</v>
          </cell>
          <cell r="C20" t="str">
            <v>0016100006758007</v>
          </cell>
        </row>
        <row r="21">
          <cell r="B21" t="str">
            <v>Phan Thị Xuân Trang</v>
          </cell>
          <cell r="C21" t="str">
            <v>0016100006811005</v>
          </cell>
        </row>
        <row r="22">
          <cell r="B22" t="str">
            <v>Nguyễn Tam Cương</v>
          </cell>
          <cell r="C22" t="str">
            <v>0016100006647008</v>
          </cell>
        </row>
        <row r="23">
          <cell r="B23" t="str">
            <v>Nguyễn Tiến Nhân</v>
          </cell>
          <cell r="C23" t="str">
            <v>0016100006796006</v>
          </cell>
        </row>
        <row r="24">
          <cell r="B24" t="str">
            <v>Dương Minh Chung</v>
          </cell>
          <cell r="C24" t="str">
            <v>0016100006794003</v>
          </cell>
        </row>
        <row r="25">
          <cell r="B25" t="str">
            <v>Trần Thị Hương</v>
          </cell>
          <cell r="C25" t="str">
            <v>0016100006757008</v>
          </cell>
        </row>
        <row r="26">
          <cell r="B26" t="str">
            <v>Lư Thị Yến Vũ</v>
          </cell>
          <cell r="C26" t="str">
            <v>0016100006793007</v>
          </cell>
        </row>
        <row r="27">
          <cell r="B27" t="str">
            <v>Nguyễn Tiến Dũng</v>
          </cell>
          <cell r="C27" t="str">
            <v>0016100006786008</v>
          </cell>
        </row>
        <row r="28">
          <cell r="B28" t="str">
            <v>Nguyễn Ngọc Quỳnh</v>
          </cell>
          <cell r="C28" t="str">
            <v>0016100006808004</v>
          </cell>
        </row>
        <row r="29">
          <cell r="B29" t="str">
            <v>Nguyễn Thành Long</v>
          </cell>
          <cell r="C29" t="str">
            <v>0016100006788003</v>
          </cell>
        </row>
        <row r="30">
          <cell r="B30" t="str">
            <v>Nguyễn Thanh Vũ</v>
          </cell>
          <cell r="C30" t="str">
            <v>0016100006752009</v>
          </cell>
        </row>
        <row r="31">
          <cell r="B31" t="str">
            <v>Dương Thị Hồng</v>
          </cell>
          <cell r="C31" t="str">
            <v>0016100006597003</v>
          </cell>
        </row>
        <row r="32">
          <cell r="B32" t="str">
            <v>Trần Minh Thông</v>
          </cell>
          <cell r="C32" t="str">
            <v>0016100006790008</v>
          </cell>
        </row>
        <row r="33">
          <cell r="B33" t="str">
            <v>Châu Văn Bảo</v>
          </cell>
          <cell r="C33" t="str">
            <v>0016100006674008</v>
          </cell>
        </row>
        <row r="34">
          <cell r="B34" t="str">
            <v>Tạ Minh Cường</v>
          </cell>
          <cell r="C34" t="str">
            <v>0016100006592001</v>
          </cell>
        </row>
        <row r="35">
          <cell r="B35" t="str">
            <v>Huỳnh Ngọc Mai</v>
          </cell>
          <cell r="C35" t="str">
            <v>0016100006617004</v>
          </cell>
        </row>
        <row r="36">
          <cell r="B36" t="str">
            <v>Võ Cường</v>
          </cell>
          <cell r="C36" t="str">
            <v>0016100006611006</v>
          </cell>
        </row>
        <row r="37">
          <cell r="B37" t="str">
            <v>Quách Minh Thử</v>
          </cell>
          <cell r="C37" t="str">
            <v>0016100006528001</v>
          </cell>
        </row>
        <row r="38">
          <cell r="B38" t="str">
            <v>Nguyễn Thùy Dương</v>
          </cell>
          <cell r="C38" t="str">
            <v>0016100006640006</v>
          </cell>
        </row>
        <row r="39">
          <cell r="B39" t="str">
            <v>Nguyễn Hồng Đức</v>
          </cell>
          <cell r="C39" t="str">
            <v>0016100006644001</v>
          </cell>
        </row>
        <row r="40">
          <cell r="B40" t="str">
            <v>Trần Công Tiến</v>
          </cell>
          <cell r="C40" t="str">
            <v>0016100006531002</v>
          </cell>
        </row>
        <row r="41">
          <cell r="B41" t="str">
            <v>Nguyễn Minh Đức</v>
          </cell>
          <cell r="C41" t="str">
            <v>0016100006585005</v>
          </cell>
        </row>
        <row r="42">
          <cell r="B42" t="str">
            <v>Nguyễn Minh Đức</v>
          </cell>
          <cell r="C42" t="str">
            <v>0016100006590009</v>
          </cell>
        </row>
        <row r="43">
          <cell r="B43" t="str">
            <v>Nguyễn Văn Yên</v>
          </cell>
          <cell r="C43" t="str">
            <v>0016100006530006</v>
          </cell>
        </row>
        <row r="44">
          <cell r="B44" t="str">
            <v>Nguyễn Thanh Vĩnh Phúc</v>
          </cell>
          <cell r="C44" t="str">
            <v>0016100006814004</v>
          </cell>
        </row>
        <row r="45">
          <cell r="B45" t="str">
            <v>Ngô Hoàng Anh</v>
          </cell>
          <cell r="C45" t="str">
            <v>0016100006593008</v>
          </cell>
        </row>
        <row r="46">
          <cell r="B46" t="str">
            <v>Nguyễn Anh Tăng</v>
          </cell>
          <cell r="C46" t="str">
            <v>0016100006504005</v>
          </cell>
        </row>
        <row r="47">
          <cell r="B47" t="str">
            <v>Nguyễn Thị Ngọc Hiền</v>
          </cell>
          <cell r="C47" t="str">
            <v>0016100006641002</v>
          </cell>
        </row>
        <row r="48">
          <cell r="B48" t="str">
            <v>Nguyễn Trần Thanh Nhàn</v>
          </cell>
          <cell r="C48" t="str">
            <v>0016100006582006</v>
          </cell>
        </row>
        <row r="49">
          <cell r="B49" t="str">
            <v>Tăng Cẩm Huê</v>
          </cell>
          <cell r="C49" t="str">
            <v>0016100006583002</v>
          </cell>
        </row>
        <row r="50">
          <cell r="B50" t="str">
            <v>Trần Hiếu Trinh</v>
          </cell>
          <cell r="C50" t="str">
            <v>0016100006642009</v>
          </cell>
        </row>
        <row r="51">
          <cell r="B51" t="str">
            <v>Nguyễn Thị Tố Nga</v>
          </cell>
          <cell r="C51" t="str">
            <v>0016100006609001</v>
          </cell>
        </row>
        <row r="52">
          <cell r="B52" t="str">
            <v>Lê Tiến Đạt</v>
          </cell>
          <cell r="C52" t="str">
            <v>0016100006616008</v>
          </cell>
        </row>
        <row r="53">
          <cell r="B53" t="str">
            <v>Đặng Đức Minh</v>
          </cell>
          <cell r="C53" t="str">
            <v>0016100006503009</v>
          </cell>
        </row>
        <row r="54">
          <cell r="B54" t="str">
            <v>Lê Thế Huân</v>
          </cell>
          <cell r="C54" t="str">
            <v>0016100006596007</v>
          </cell>
        </row>
        <row r="55">
          <cell r="B55" t="str">
            <v>Trần Trung Hiếu</v>
          </cell>
          <cell r="C55" t="str">
            <v>0016100006595008</v>
          </cell>
        </row>
        <row r="56">
          <cell r="B56" t="str">
            <v>Mạnh Lê Hoàn</v>
          </cell>
          <cell r="C56" t="str">
            <v>0016100006529008</v>
          </cell>
        </row>
        <row r="57">
          <cell r="B57" t="str">
            <v>Ngô Phong Cường</v>
          </cell>
          <cell r="C57" t="str">
            <v>0016100006555009</v>
          </cell>
        </row>
        <row r="58">
          <cell r="B58" t="str">
            <v>Bốc Minh Trí</v>
          </cell>
          <cell r="C58" t="str">
            <v>0016100006594004</v>
          </cell>
        </row>
        <row r="59">
          <cell r="B59" t="str">
            <v>Vũ Hạnh Chiêu</v>
          </cell>
          <cell r="C59" t="str">
            <v>0016100006591005</v>
          </cell>
        </row>
        <row r="60">
          <cell r="B60" t="str">
            <v>Nguyễn Thùy Linh</v>
          </cell>
          <cell r="C60" t="str">
            <v>0016100006581007</v>
          </cell>
        </row>
        <row r="61">
          <cell r="B61" t="str">
            <v>Trần Nguyên Bảo Trân</v>
          </cell>
          <cell r="C61" t="str">
            <v>0016100006643005</v>
          </cell>
        </row>
        <row r="62">
          <cell r="B62" t="str">
            <v>Đỗ Huỳnh Thanh Phong</v>
          </cell>
          <cell r="C62" t="str">
            <v>0016100006610007</v>
          </cell>
        </row>
        <row r="63">
          <cell r="B63" t="str">
            <v>Nguyễn Minh Đức Cường</v>
          </cell>
          <cell r="C63" t="str">
            <v>0016100006584009</v>
          </cell>
        </row>
        <row r="64">
          <cell r="B64" t="str">
            <v>Nguyễn Anh Tuấn</v>
          </cell>
          <cell r="C64" t="str">
            <v>0016100006823003</v>
          </cell>
        </row>
        <row r="65">
          <cell r="B65" t="str">
            <v>Võ Đắc Thịnh</v>
          </cell>
          <cell r="C65" t="str">
            <v>0016100006694009</v>
          </cell>
        </row>
        <row r="66">
          <cell r="B66" t="str">
            <v>Phan Anh Tuấn Kiệt</v>
          </cell>
          <cell r="C66" t="str">
            <v>0016100006634006</v>
          </cell>
        </row>
        <row r="67">
          <cell r="B67" t="str">
            <v>Nguyễn Hữu Mạnh</v>
          </cell>
          <cell r="C67" t="str">
            <v>0016100006632003</v>
          </cell>
        </row>
        <row r="68">
          <cell r="B68" t="str">
            <v>Đặng Thái Sơn</v>
          </cell>
          <cell r="C68" t="str">
            <v>0016100006744006</v>
          </cell>
        </row>
        <row r="69">
          <cell r="B69" t="str">
            <v>Nguyễn Phụ Thượng Lưu</v>
          </cell>
          <cell r="C69" t="str">
            <v>đang xin nghỉ</v>
          </cell>
        </row>
        <row r="70">
          <cell r="B70" t="str">
            <v>Triệu Phú Nguyên</v>
          </cell>
          <cell r="C70" t="str">
            <v>0016100006740008</v>
          </cell>
        </row>
        <row r="71">
          <cell r="B71" t="str">
            <v>Trần Minh Tuấn</v>
          </cell>
          <cell r="C71" t="str">
            <v>0016100006693002</v>
          </cell>
        </row>
        <row r="72">
          <cell r="B72" t="str">
            <v>Nguyễn Thái Bình</v>
          </cell>
          <cell r="C72" t="str">
            <v>0016100006695005</v>
          </cell>
        </row>
        <row r="73">
          <cell r="B73" t="str">
            <v>Nguyễn Thành Đức</v>
          </cell>
          <cell r="C73" t="str">
            <v>0016100006743007</v>
          </cell>
        </row>
        <row r="74">
          <cell r="B74" t="str">
            <v>Nguyễn Minh Thái</v>
          </cell>
          <cell r="C74" t="str">
            <v>0016100006742003</v>
          </cell>
        </row>
        <row r="75">
          <cell r="B75" t="str">
            <v>Kiều Trung Tín</v>
          </cell>
          <cell r="C75" t="str">
            <v>'0016100006821008</v>
          </cell>
        </row>
        <row r="76">
          <cell r="B76" t="str">
            <v>Trần Quốc Duy</v>
          </cell>
          <cell r="C76" t="str">
            <v>0016100006741007</v>
          </cell>
        </row>
        <row r="77">
          <cell r="B77" t="str">
            <v>Hà Quốc Bảo</v>
          </cell>
          <cell r="C77" t="str">
            <v>0016100006696001</v>
          </cell>
        </row>
        <row r="78">
          <cell r="B78" t="str">
            <v>Hoàng Phúc Bảo</v>
          </cell>
          <cell r="C78" t="str">
            <v>0016100006559004</v>
          </cell>
        </row>
        <row r="79">
          <cell r="B79" t="str">
            <v>Hồ Văn Hóa</v>
          </cell>
          <cell r="C79" t="str">
            <v>0016100006577002</v>
          </cell>
        </row>
        <row r="80">
          <cell r="B80" t="str">
            <v>Nguyễn Thanh Hùng</v>
          </cell>
          <cell r="C80" t="str">
            <v>0016100006697008</v>
          </cell>
        </row>
        <row r="81">
          <cell r="B81" t="str">
            <v>Phạm Nguyễn Đức Trung</v>
          </cell>
          <cell r="C81" t="str">
            <v>0016100006739002</v>
          </cell>
        </row>
        <row r="82">
          <cell r="B82" t="str">
            <v>Trương Việt Khánh Trang</v>
          </cell>
          <cell r="C82" t="str">
            <v>0016100006832002</v>
          </cell>
        </row>
        <row r="83">
          <cell r="B83" t="str">
            <v>Phạm Thị Thanh Thúy</v>
          </cell>
          <cell r="C83" t="str">
            <v>0016100006574003</v>
          </cell>
        </row>
        <row r="84">
          <cell r="B84" t="str">
            <v>Lâm Thị Phương Thùy</v>
          </cell>
          <cell r="C84" t="str">
            <v>0016100006547006</v>
          </cell>
        </row>
        <row r="85">
          <cell r="B85" t="str">
            <v>Nguyễn Bạch Cẩm Dung</v>
          </cell>
          <cell r="C85" t="str">
            <v>0016100006571004</v>
          </cell>
        </row>
        <row r="86">
          <cell r="B86" t="str">
            <v>Nguyễn Ngọc Thọ</v>
          </cell>
          <cell r="C86" t="str">
            <v>0016100006630008</v>
          </cell>
        </row>
        <row r="87">
          <cell r="B87" t="str">
            <v>Bùi Thị Ngọc Sương</v>
          </cell>
          <cell r="C87" t="str">
            <v>0016100006572008</v>
          </cell>
        </row>
        <row r="88">
          <cell r="B88" t="str">
            <v>Nguyễn Thị Hiền</v>
          </cell>
          <cell r="C88" t="str">
            <v>0016100006631007</v>
          </cell>
        </row>
        <row r="89">
          <cell r="B89" t="str">
            <v>Chế Vân Cầm</v>
          </cell>
          <cell r="C89" t="str">
            <v>0016100006573007</v>
          </cell>
        </row>
        <row r="90">
          <cell r="B90" t="str">
            <v>Trần Hồng Thảo</v>
          </cell>
          <cell r="C90" t="str">
            <v>0016100006570008</v>
          </cell>
        </row>
        <row r="91">
          <cell r="B91" t="str">
            <v>Đinh Đồng Hiệp</v>
          </cell>
          <cell r="C91" t="str">
            <v>0016100006587008</v>
          </cell>
        </row>
        <row r="92">
          <cell r="B92" t="str">
            <v>Đặng Thế Huân</v>
          </cell>
          <cell r="C92" t="str">
            <v>0016100006532009</v>
          </cell>
        </row>
        <row r="93">
          <cell r="B93" t="str">
            <v>Võ Anh Hào</v>
          </cell>
          <cell r="C93" t="str">
            <v>0016100006812001</v>
          </cell>
        </row>
        <row r="94">
          <cell r="B94" t="str">
            <v>Võ Phước Quang</v>
          </cell>
          <cell r="C94" t="str">
            <v>0016100006533005</v>
          </cell>
        </row>
        <row r="95">
          <cell r="B95" t="str">
            <v>Nguyễn Vũ Xuân Thì</v>
          </cell>
          <cell r="C95" t="str">
            <v>0016100006586001</v>
          </cell>
        </row>
        <row r="96">
          <cell r="B96" t="str">
            <v>Đỗ Trọng Quý</v>
          </cell>
          <cell r="C96" t="str">
            <v>0016100006556005</v>
          </cell>
        </row>
        <row r="97">
          <cell r="B97" t="str">
            <v>Phan Văn Hòa</v>
          </cell>
          <cell r="C97" t="str">
            <v>0016100006534001</v>
          </cell>
        </row>
        <row r="98">
          <cell r="B98" t="str">
            <v>Trần Đình Khoa</v>
          </cell>
          <cell r="C98" t="str">
            <v>0016100006557001</v>
          </cell>
        </row>
        <row r="99">
          <cell r="B99" t="str">
            <v>Hoàng Văn Viết</v>
          </cell>
          <cell r="C99" t="str">
            <v>0016100006558008</v>
          </cell>
        </row>
        <row r="100">
          <cell r="B100" t="str">
            <v>Nguyễn Ngọc Trí</v>
          </cell>
          <cell r="C100" t="str">
            <v>0016100006867008</v>
          </cell>
        </row>
        <row r="101">
          <cell r="B101" t="str">
            <v>Nguyễn Văn Minh</v>
          </cell>
          <cell r="C101" t="str">
            <v>0016100006508008</v>
          </cell>
        </row>
        <row r="102">
          <cell r="B102" t="str">
            <v>Nguyễn Vân Giang</v>
          </cell>
          <cell r="C102" t="str">
            <v>0016100006510005</v>
          </cell>
        </row>
        <row r="103">
          <cell r="B103" t="str">
            <v>Nguyễn Khoa</v>
          </cell>
          <cell r="C103" t="str">
            <v>0016100006509007</v>
          </cell>
        </row>
        <row r="104">
          <cell r="B104" t="str">
            <v>Vũ Thị Thái Linh</v>
          </cell>
          <cell r="C104" t="str">
            <v>0016100006738006</v>
          </cell>
        </row>
        <row r="105">
          <cell r="B105" t="str">
            <v>Trần Việt Khánh</v>
          </cell>
          <cell r="C105" t="str">
            <v>0016100006626003</v>
          </cell>
        </row>
        <row r="106">
          <cell r="B106" t="str">
            <v>Nguyễn Văn Đôn</v>
          </cell>
          <cell r="C106" t="str">
            <v>0016100006750006</v>
          </cell>
        </row>
        <row r="107">
          <cell r="B107" t="str">
            <v>Nguyễn Thị Thủy</v>
          </cell>
          <cell r="C107" t="str">
            <v>0016100006673001</v>
          </cell>
        </row>
        <row r="108">
          <cell r="B108" t="str">
            <v>Lê Quý Hưng Quốc</v>
          </cell>
          <cell r="C108" t="str">
            <v>0016100006629002</v>
          </cell>
        </row>
        <row r="109">
          <cell r="B109" t="str">
            <v>Võ Anh Trang</v>
          </cell>
          <cell r="C109" t="str">
            <v>0016100006627007</v>
          </cell>
        </row>
        <row r="110">
          <cell r="B110" t="str">
            <v>Nguyễn Nguyên Hoàng Ngọc Quyên</v>
          </cell>
          <cell r="C110" t="str">
            <v>0016100006612002</v>
          </cell>
        </row>
        <row r="111">
          <cell r="B111" t="str">
            <v>Lê Tất Đạt</v>
          </cell>
          <cell r="C111" t="str">
            <v>0016100006748001</v>
          </cell>
        </row>
        <row r="112">
          <cell r="B112" t="str">
            <v>Nguyễn Cao Phong</v>
          </cell>
          <cell r="C112" t="str">
            <v>0016100006774002</v>
          </cell>
        </row>
        <row r="113">
          <cell r="B113" t="str">
            <v>Dương Ngọc Vọng</v>
          </cell>
          <cell r="C113" t="str">
            <v>0016100006749008</v>
          </cell>
        </row>
        <row r="114">
          <cell r="B114" t="str">
            <v>Trần Vĩnh Xuyên</v>
          </cell>
          <cell r="C114" t="str">
            <v>0008100002629007</v>
          </cell>
        </row>
        <row r="115">
          <cell r="B115" t="str">
            <v>Nguyễn Thị Thu Hồng</v>
          </cell>
          <cell r="C115" t="str">
            <v>0016100006507004</v>
          </cell>
        </row>
        <row r="116">
          <cell r="B116" t="str">
            <v>Lê Phi Trường</v>
          </cell>
          <cell r="C116" t="str">
            <v>0016100006751002</v>
          </cell>
        </row>
        <row r="117">
          <cell r="B117" t="str">
            <v>Lê Hồng Thái</v>
          </cell>
          <cell r="C117" t="str">
            <v>0016100006795007</v>
          </cell>
        </row>
        <row r="118">
          <cell r="B118" t="str">
            <v>Đặng Ngọc Đoàn</v>
          </cell>
          <cell r="C118" t="str">
            <v>0016100006797002</v>
          </cell>
        </row>
        <row r="119">
          <cell r="B119" t="str">
            <v>Nguyễn Thị Khánh Thư</v>
          </cell>
          <cell r="C119" t="str">
            <v>0016100006809008</v>
          </cell>
        </row>
        <row r="120">
          <cell r="B120" t="str">
            <v>Bùi Văn Dũng</v>
          </cell>
          <cell r="C120" t="str">
            <v>0016100006816007</v>
          </cell>
        </row>
        <row r="121">
          <cell r="B121" t="str">
            <v>Đỗ Thị Hải Yến</v>
          </cell>
          <cell r="C121" t="str">
            <v>0016100006798009</v>
          </cell>
        </row>
        <row r="122">
          <cell r="B122" t="str">
            <v>Nguyễn Văn Danh</v>
          </cell>
          <cell r="C122" t="str">
            <v>0016100006628006</v>
          </cell>
        </row>
        <row r="123">
          <cell r="B123" t="str">
            <v>Mai Chiếm Tuấn</v>
          </cell>
          <cell r="C123" t="str">
            <v>0016100006762004</v>
          </cell>
        </row>
        <row r="124">
          <cell r="B124" t="str">
            <v>Nguyễn Sanh Cường</v>
          </cell>
          <cell r="C124" t="str">
            <v>0016100006791004</v>
          </cell>
        </row>
        <row r="125">
          <cell r="B125" t="str">
            <v>Nguyễn Ngọc Tuyên</v>
          </cell>
          <cell r="C125" t="str">
            <v>0016100006747005</v>
          </cell>
        </row>
        <row r="126">
          <cell r="B126" t="str">
            <v>Nguyễn Duy Đạt</v>
          </cell>
          <cell r="C126" t="str">
            <v>0016100006737007</v>
          </cell>
        </row>
        <row r="127">
          <cell r="B127" t="str">
            <v>Trần Kim Thu Liễu</v>
          </cell>
          <cell r="C127" t="str">
            <v>0016100006773006</v>
          </cell>
        </row>
        <row r="128">
          <cell r="B128" t="str">
            <v>Nguyễn Thị Huyền Nga</v>
          </cell>
          <cell r="C128" t="str">
            <v>0016100006615001</v>
          </cell>
        </row>
        <row r="129">
          <cell r="B129" t="str">
            <v>Phạm Thị Thu Nga</v>
          </cell>
          <cell r="C129" t="str">
            <v>0016100006810009</v>
          </cell>
        </row>
        <row r="130">
          <cell r="B130" t="str">
            <v>Lê Thái Hùng</v>
          </cell>
          <cell r="C130" t="str">
            <v>0016100006619007</v>
          </cell>
        </row>
        <row r="131">
          <cell r="B131" t="str">
            <v>Ngô Thanh Điền</v>
          </cell>
          <cell r="C131" t="str">
            <v>0016100006684003</v>
          </cell>
        </row>
        <row r="132">
          <cell r="B132" t="str">
            <v>Nguyễn Đức Thắng</v>
          </cell>
          <cell r="C132" t="str">
            <v>0016100006613009</v>
          </cell>
        </row>
        <row r="133">
          <cell r="B133" t="str">
            <v>Trương Thị Minh Hà</v>
          </cell>
          <cell r="C133" t="str">
            <v>nghỉ</v>
          </cell>
        </row>
        <row r="134">
          <cell r="B134" t="str">
            <v>Cao Thị Nga</v>
          </cell>
          <cell r="C134" t="str">
            <v>0016100006734008</v>
          </cell>
        </row>
        <row r="135">
          <cell r="B135" t="str">
            <v>Nguyễn Thanh Tú</v>
          </cell>
          <cell r="C135" t="str">
            <v>0016100006622008</v>
          </cell>
        </row>
        <row r="136">
          <cell r="B136" t="str">
            <v>Nguyễn Thị Cẩm Thạch</v>
          </cell>
          <cell r="C136" t="str">
            <v>0016100006753005</v>
          </cell>
        </row>
        <row r="137">
          <cell r="B137" t="str">
            <v>Võ Thị Hồng Lan</v>
          </cell>
          <cell r="C137" t="str">
            <v>0016100006704004</v>
          </cell>
        </row>
        <row r="138">
          <cell r="B138" t="str">
            <v>Nguyễn Văn Đông</v>
          </cell>
          <cell r="C138" t="str">
            <v>0016100006688009</v>
          </cell>
        </row>
        <row r="139">
          <cell r="B139" t="str">
            <v>Nguyễn Thị Bảo Trân</v>
          </cell>
          <cell r="C139" t="str">
            <v>0016100006801007</v>
          </cell>
        </row>
        <row r="140">
          <cell r="B140" t="str">
            <v>Đặng Thị Kiến Trúc</v>
          </cell>
          <cell r="C140" t="str">
            <v>0016100006620005</v>
          </cell>
        </row>
        <row r="141">
          <cell r="B141" t="str">
            <v>Vương Thanh Thủy</v>
          </cell>
          <cell r="C141" t="str">
            <v>0016100006735007</v>
          </cell>
        </row>
        <row r="142">
          <cell r="B142" t="str">
            <v>Nguyễn Thị Thu Tâm</v>
          </cell>
          <cell r="C142" t="str">
            <v>0016100006618008</v>
          </cell>
        </row>
        <row r="143">
          <cell r="B143" t="str">
            <v>Nguyễn Phú Tân</v>
          </cell>
          <cell r="C143" t="str">
            <v>0016100006701005</v>
          </cell>
        </row>
        <row r="144">
          <cell r="B144" t="str">
            <v>Nguyễn Huỳnh Mai Hạnh</v>
          </cell>
          <cell r="C144" t="str">
            <v>0016100006754001</v>
          </cell>
        </row>
        <row r="145">
          <cell r="B145" t="str">
            <v>Nguyễn Phương Hà</v>
          </cell>
          <cell r="C145" t="str">
            <v>0016100006775009</v>
          </cell>
        </row>
        <row r="146">
          <cell r="B146" t="str">
            <v>Trịnh Khắc Vũ</v>
          </cell>
          <cell r="C146" t="str">
            <v>0016100006625007</v>
          </cell>
        </row>
        <row r="147">
          <cell r="B147" t="str">
            <v>Trần Thị Ánh Tuyết</v>
          </cell>
          <cell r="C147" t="str">
            <v>0016100006623004</v>
          </cell>
        </row>
        <row r="148">
          <cell r="B148" t="str">
            <v>Nguyễn Mạnh Phương</v>
          </cell>
          <cell r="C148" t="str">
            <v>0016100006624008</v>
          </cell>
        </row>
        <row r="149">
          <cell r="B149" t="str">
            <v>Lê Văn Bình</v>
          </cell>
          <cell r="C149" t="str">
            <v>0016100006772007</v>
          </cell>
        </row>
        <row r="150">
          <cell r="B150" t="str">
            <v>Giang Phi Hùng</v>
          </cell>
          <cell r="C150" t="str">
            <v>0016100006686006</v>
          </cell>
        </row>
        <row r="151">
          <cell r="B151" t="str">
            <v>Lê Nguyễn Mỹ Trâm</v>
          </cell>
          <cell r="C151" t="str">
            <v>0016100006789007</v>
          </cell>
        </row>
        <row r="152">
          <cell r="B152" t="str">
            <v>Hà Như Mai</v>
          </cell>
          <cell r="C152" t="str">
            <v>0016100006732008</v>
          </cell>
        </row>
        <row r="153">
          <cell r="B153" t="str">
            <v>Nguyễn Thị Thanh Tú</v>
          </cell>
          <cell r="C153" t="str">
            <v>0016100006621001</v>
          </cell>
        </row>
        <row r="154">
          <cell r="B154" t="str">
            <v>Nguyễn Thị Thủy</v>
          </cell>
          <cell r="C154" t="str">
            <v>0016100006756004</v>
          </cell>
        </row>
        <row r="155">
          <cell r="B155" t="str">
            <v>Đinh Trần Phương Thảo</v>
          </cell>
          <cell r="C155" t="str">
            <v>0016100006687002</v>
          </cell>
        </row>
        <row r="156">
          <cell r="B156" t="str">
            <v>Nguyễn Thị Thu Hà</v>
          </cell>
          <cell r="C156" t="str">
            <v>0016100006683007</v>
          </cell>
        </row>
        <row r="157">
          <cell r="B157" t="str">
            <v>Phạm Thị Thu Hiền</v>
          </cell>
          <cell r="C157" t="str">
            <v>0016100006702001</v>
          </cell>
        </row>
        <row r="158">
          <cell r="B158" t="str">
            <v>Trần Thanh Trúc</v>
          </cell>
          <cell r="C158" t="str">
            <v>0016100006589008</v>
          </cell>
        </row>
        <row r="159">
          <cell r="B159" t="str">
            <v>Dương Đức Kiên</v>
          </cell>
          <cell r="C159" t="str">
            <v>0016100006700009</v>
          </cell>
        </row>
        <row r="160">
          <cell r="B160" t="str">
            <v>Nguyễn Văn Hậu</v>
          </cell>
          <cell r="C160" t="str">
            <v>0016100006722002</v>
          </cell>
        </row>
        <row r="161">
          <cell r="B161" t="str">
            <v>Nguyễn Trọng Nghĩa</v>
          </cell>
          <cell r="C161" t="str">
            <v>0016100006639008</v>
          </cell>
        </row>
        <row r="162">
          <cell r="B162" t="str">
            <v>Trịnh Hoàng Hiệp</v>
          </cell>
          <cell r="C162" t="str">
            <v>0016100006608005</v>
          </cell>
        </row>
        <row r="163">
          <cell r="B163" t="str">
            <v>Lưu Thị Thúy</v>
          </cell>
          <cell r="C163" t="str">
            <v>0016100006605006</v>
          </cell>
        </row>
        <row r="164">
          <cell r="B164" t="str">
            <v>Phạm Quỳnh Như</v>
          </cell>
          <cell r="C164" t="str">
            <v>0016100006603003</v>
          </cell>
        </row>
        <row r="165">
          <cell r="B165" t="str">
            <v>Lê Xuân Thủy</v>
          </cell>
          <cell r="C165" t="str">
            <v>0016100006607009</v>
          </cell>
        </row>
        <row r="166">
          <cell r="B166" t="str">
            <v>Phạm Thị Gia Tâm</v>
          </cell>
          <cell r="C166" t="str">
            <v>0016100006636009</v>
          </cell>
        </row>
        <row r="167">
          <cell r="B167" t="str">
            <v>Lê Thị Thu Thảo</v>
          </cell>
          <cell r="C167" t="str">
            <v>0016100006606002</v>
          </cell>
        </row>
        <row r="168">
          <cell r="B168" t="str">
            <v>Đào Anh Tuấn</v>
          </cell>
          <cell r="C168" t="str">
            <v>0016100006601008</v>
          </cell>
        </row>
        <row r="169">
          <cell r="B169" t="str">
            <v>Lữ Xuân Trang</v>
          </cell>
          <cell r="C169" t="str">
            <v>0016100006604007</v>
          </cell>
        </row>
        <row r="170">
          <cell r="B170" t="str">
            <v>Bùi Ánh Tuyết</v>
          </cell>
          <cell r="C170" t="str">
            <v>0016100006554002</v>
          </cell>
        </row>
        <row r="171">
          <cell r="B171" t="str">
            <v>Võ Thị Kim Thư</v>
          </cell>
          <cell r="C171" t="str">
            <v>0016100006637005</v>
          </cell>
        </row>
        <row r="172">
          <cell r="B172" t="str">
            <v>Phan Thị Huyền Trang</v>
          </cell>
          <cell r="C172" t="str">
            <v>đã nghỉ</v>
          </cell>
        </row>
        <row r="173">
          <cell r="B173" t="str">
            <v>Trần Thị Ngọc Dung</v>
          </cell>
          <cell r="C173" t="str">
            <v>0016100006602007</v>
          </cell>
        </row>
        <row r="174">
          <cell r="B174" t="str">
            <v>Nguyễn Mỹ Tiên</v>
          </cell>
          <cell r="C174" t="str">
            <v>0016100006638001</v>
          </cell>
        </row>
        <row r="175">
          <cell r="B175" t="str">
            <v>Nguyễn Ngọc Quỳnh</v>
          </cell>
          <cell r="C175" t="str">
            <v>0016100006730005</v>
          </cell>
        </row>
        <row r="176">
          <cell r="B176" t="str">
            <v>Lê Thị Hồng Vân</v>
          </cell>
          <cell r="C176" t="str">
            <v>0016100006777001</v>
          </cell>
        </row>
        <row r="177">
          <cell r="B177" t="str">
            <v>Đặng Thị Nhật Minh</v>
          </cell>
          <cell r="C177" t="str">
            <v>0016100006728008</v>
          </cell>
        </row>
        <row r="178">
          <cell r="B178" t="str">
            <v>Phan Thị Thùy Trang</v>
          </cell>
          <cell r="C178" t="str">
            <v>0016100006726008</v>
          </cell>
        </row>
        <row r="179">
          <cell r="B179" t="str">
            <v>Đinh Thị Huyên</v>
          </cell>
          <cell r="C179" t="str">
            <v>0016100006727004</v>
          </cell>
        </row>
        <row r="180">
          <cell r="B180" t="str">
            <v>Đỗ Thị Ngát</v>
          </cell>
          <cell r="C180" t="str">
            <v>0016100006778008</v>
          </cell>
        </row>
        <row r="181">
          <cell r="B181" t="str">
            <v>Nguyễn Anh Kiệt</v>
          </cell>
          <cell r="C181" t="str">
            <v>0016100006588004</v>
          </cell>
        </row>
        <row r="182">
          <cell r="B182" t="str">
            <v>Nguyễn Thị Dinh</v>
          </cell>
          <cell r="C182" t="str">
            <v>0016100006731001</v>
          </cell>
        </row>
        <row r="183">
          <cell r="B183" t="str">
            <v>Trần Thị Hồng Thu</v>
          </cell>
          <cell r="C183" t="str">
            <v>0016100006109009</v>
          </cell>
        </row>
        <row r="184">
          <cell r="B184" t="str">
            <v>Phạm Thị Vinh</v>
          </cell>
          <cell r="C184" t="str">
            <v>0016100006578009</v>
          </cell>
        </row>
        <row r="185">
          <cell r="B185" t="str">
            <v>Cao Thị Hồng Thắm</v>
          </cell>
          <cell r="C185" t="str">
            <v>0016100006645008</v>
          </cell>
        </row>
        <row r="186">
          <cell r="B186" t="str">
            <v>Lê Thị Mai Hường</v>
          </cell>
          <cell r="C186" t="str">
            <v>0016100006579005</v>
          </cell>
        </row>
        <row r="187">
          <cell r="B187" t="str">
            <v>Bùi Thành Dũng</v>
          </cell>
          <cell r="C187" t="str">
            <v>0016100006729007</v>
          </cell>
        </row>
        <row r="188">
          <cell r="B188" t="str">
            <v>Đỗ Thị Thơm</v>
          </cell>
          <cell r="C188" t="str">
            <v>0016100005288007</v>
          </cell>
        </row>
        <row r="189">
          <cell r="B189" t="str">
            <v>Hoàng Thị Trang</v>
          </cell>
          <cell r="C189" t="str">
            <v>0016100006646004</v>
          </cell>
        </row>
        <row r="190">
          <cell r="B190" t="str">
            <v>Trần Văn Lượng</v>
          </cell>
          <cell r="C190" t="str">
            <v>'0016100006822007</v>
          </cell>
        </row>
        <row r="191">
          <cell r="B191" t="str">
            <v>Hoàng Ngọc Cảnh</v>
          </cell>
          <cell r="C191" t="str">
            <v>0016100006780002</v>
          </cell>
        </row>
        <row r="192">
          <cell r="B192" t="str">
            <v>Hồ Minh Lợi</v>
          </cell>
          <cell r="C192" t="str">
            <v>0016100006781009</v>
          </cell>
        </row>
        <row r="193">
          <cell r="B193" t="str">
            <v>Phan Đức Long</v>
          </cell>
          <cell r="C193" t="str">
            <v>0016100006708007</v>
          </cell>
        </row>
        <row r="194">
          <cell r="B194" t="str">
            <v>Hà Nhật Thanh</v>
          </cell>
          <cell r="C194" t="str">
            <v>0016100006717009</v>
          </cell>
        </row>
        <row r="195">
          <cell r="B195" t="str">
            <v>Nguyễn Ngọc Hiệp</v>
          </cell>
          <cell r="C195" t="str">
            <v>0016100006783001</v>
          </cell>
        </row>
        <row r="196">
          <cell r="B196" t="str">
            <v>Nguyễn Tất Thắng</v>
          </cell>
          <cell r="C196" t="str">
            <v>0016100006715006</v>
          </cell>
        </row>
        <row r="197">
          <cell r="B197" t="str">
            <v>Trần Thị Thu Hà</v>
          </cell>
          <cell r="C197" t="str">
            <v>0016100006711008</v>
          </cell>
        </row>
        <row r="198">
          <cell r="B198" t="str">
            <v>Phạm Thị Lê Chi</v>
          </cell>
          <cell r="C198" t="str">
            <v>0016100006714007</v>
          </cell>
        </row>
        <row r="199">
          <cell r="B199" t="str">
            <v>Võ Thị Tuyết</v>
          </cell>
          <cell r="C199" t="str">
            <v>0016100006713003</v>
          </cell>
        </row>
        <row r="200">
          <cell r="B200" t="str">
            <v>Trần Văn Lý</v>
          </cell>
          <cell r="C200" t="str">
            <v>0016100006718005</v>
          </cell>
        </row>
        <row r="201">
          <cell r="B201" t="str">
            <v>Nguyễn Trung Dũng</v>
          </cell>
          <cell r="C201" t="str">
            <v>0016100006707003</v>
          </cell>
        </row>
        <row r="202">
          <cell r="B202" t="str">
            <v>Lê Thị Nữ</v>
          </cell>
          <cell r="C202" t="str">
            <v>0016100006709006</v>
          </cell>
        </row>
        <row r="203">
          <cell r="B203" t="str">
            <v>Bùi Hiền Lương</v>
          </cell>
          <cell r="C203" t="str">
            <v>0016100006784008</v>
          </cell>
        </row>
        <row r="204">
          <cell r="B204" t="str">
            <v>Bùi Thị Dương</v>
          </cell>
          <cell r="C204" t="str">
            <v>0016100006716002</v>
          </cell>
        </row>
        <row r="205">
          <cell r="B205" t="str">
            <v>Trịnh Tuấn Vũ</v>
          </cell>
          <cell r="C205" t="str">
            <v>0016100006712007</v>
          </cell>
        </row>
        <row r="206">
          <cell r="B206" t="str">
            <v>Nguyễn Thị Kim Anh</v>
          </cell>
          <cell r="C206" t="str">
            <v>0016100006719001</v>
          </cell>
        </row>
        <row r="207">
          <cell r="B207" t="str">
            <v>Huỳnh Văn Hiếu</v>
          </cell>
          <cell r="C207" t="str">
            <v>0016100006710004</v>
          </cell>
        </row>
        <row r="208">
          <cell r="B208" t="str">
            <v>Lê Thị Hà Giang</v>
          </cell>
          <cell r="C208" t="str">
            <v>0016100006720007</v>
          </cell>
        </row>
        <row r="209">
          <cell r="B209" t="str">
            <v>Nguyễn Thị Nhung</v>
          </cell>
          <cell r="C209" t="str">
            <v>0016100006782005</v>
          </cell>
        </row>
        <row r="210">
          <cell r="B210" t="str">
            <v>Bùi Đức Phước</v>
          </cell>
          <cell r="C210" t="str">
            <v>0016100006580003</v>
          </cell>
        </row>
        <row r="211">
          <cell r="B211" t="str">
            <v>Nguyễn Kính</v>
          </cell>
          <cell r="C211" t="str">
            <v>0016100006705008</v>
          </cell>
        </row>
        <row r="212">
          <cell r="B212" t="str">
            <v>Nguyễn Thị Kim Dung</v>
          </cell>
          <cell r="C212" t="str">
            <v>0016100006682008</v>
          </cell>
        </row>
        <row r="213">
          <cell r="B213" t="str">
            <v>Trần Thị Minh Thoa</v>
          </cell>
          <cell r="C213" t="str">
            <v>0016100006515007</v>
          </cell>
        </row>
        <row r="214">
          <cell r="B214" t="str">
            <v>Đỗ Thị Ngọc</v>
          </cell>
          <cell r="C214" t="str">
            <v>0016100006513004</v>
          </cell>
        </row>
        <row r="215">
          <cell r="B215" t="str">
            <v>Phạm Ngọc Long</v>
          </cell>
          <cell r="C215" t="str">
            <v>đã nghỉ</v>
          </cell>
        </row>
        <row r="216">
          <cell r="B216" t="str">
            <v>Lê Hửu Nhân</v>
          </cell>
          <cell r="C216" t="str">
            <v>0016100006517007</v>
          </cell>
        </row>
        <row r="217">
          <cell r="B217" t="str">
            <v>Phạm Lê Đông Hưng</v>
          </cell>
          <cell r="C217" t="str">
            <v>0016100006514008</v>
          </cell>
        </row>
        <row r="218">
          <cell r="B218" t="str">
            <v>Nguyễn Thị Hồng Thắm</v>
          </cell>
          <cell r="C218" t="str">
            <v>0016100006681004</v>
          </cell>
        </row>
        <row r="219">
          <cell r="B219" t="str">
            <v>Hồng Mộng Tuyết Dung</v>
          </cell>
          <cell r="C219" t="str">
            <v>0016100006512008</v>
          </cell>
        </row>
        <row r="220">
          <cell r="B220" t="str">
            <v>Trần Thị Thảo Vân</v>
          </cell>
          <cell r="C220" t="str">
            <v>0016100006506008</v>
          </cell>
        </row>
        <row r="221">
          <cell r="B221" t="str">
            <v>Nguyễn Thị Minh Thùy</v>
          </cell>
          <cell r="C221" t="str">
            <v>0016100006516003</v>
          </cell>
        </row>
        <row r="222">
          <cell r="B222" t="str">
            <v>Hà Phước Tuấn</v>
          </cell>
          <cell r="C222" t="str">
            <v>0016100006736003</v>
          </cell>
        </row>
        <row r="223">
          <cell r="B223" t="str">
            <v>Võ Thị Anh Đào</v>
          </cell>
          <cell r="C223" t="str">
            <v>0016100006776005</v>
          </cell>
        </row>
        <row r="224">
          <cell r="B224" t="str">
            <v>Nguyễn Chí Nhân</v>
          </cell>
          <cell r="C224" t="str">
            <v>0016100006689005</v>
          </cell>
        </row>
        <row r="225">
          <cell r="B225" t="str">
            <v>Nguyễn Thanh Sơn</v>
          </cell>
          <cell r="C225" t="str">
            <v>0016100006721006</v>
          </cell>
        </row>
        <row r="226">
          <cell r="B226" t="str">
            <v>Nguyễn Văn Sơn</v>
          </cell>
          <cell r="C226" t="str">
            <v>0016100006614005</v>
          </cell>
        </row>
        <row r="227">
          <cell r="B227" t="str">
            <v>Lương Minh Dũng</v>
          </cell>
          <cell r="C227" t="str">
            <v>0016100006792008</v>
          </cell>
        </row>
        <row r="228">
          <cell r="B228" t="str">
            <v>Nguyễn Thị Tuyết</v>
          </cell>
          <cell r="C228" t="str">
            <v>0016100006733004</v>
          </cell>
        </row>
        <row r="229">
          <cell r="B229" t="str">
            <v>Vũ Thị Thu Thủy</v>
          </cell>
          <cell r="C229" t="str">
            <v>0016100006685007</v>
          </cell>
        </row>
        <row r="230">
          <cell r="B230" t="str">
            <v>Nguyễn Yến Nhi</v>
          </cell>
          <cell r="C230" t="str">
            <v>0016100006703008</v>
          </cell>
        </row>
        <row r="231">
          <cell r="B231" t="str">
            <v>Nguyễn Ngọc Trang</v>
          </cell>
          <cell r="C231" t="str">
            <v>0016100006546007</v>
          </cell>
        </row>
        <row r="232">
          <cell r="B232" t="str">
            <v>Huỳnh Thị Cẩm Hoa</v>
          </cell>
          <cell r="C232" t="str">
            <v>0016100006568003</v>
          </cell>
        </row>
        <row r="233">
          <cell r="B233" t="str">
            <v>Trần Nhật Minh</v>
          </cell>
          <cell r="C233" t="str">
            <v>0016100006569007</v>
          </cell>
        </row>
        <row r="234">
          <cell r="B234" t="str">
            <v>Lê Tiến Dũng</v>
          </cell>
          <cell r="C234" t="str">
            <v>0016100006545003</v>
          </cell>
        </row>
        <row r="235">
          <cell r="B235" t="str">
            <v>Lê Quang Liêm</v>
          </cell>
          <cell r="C235" t="str">
            <v>0016100006806001</v>
          </cell>
        </row>
        <row r="236">
          <cell r="B236" t="str">
            <v>Nguyễn Văn Thành</v>
          </cell>
          <cell r="C236" t="str">
            <v>0016100006495006</v>
          </cell>
        </row>
        <row r="237">
          <cell r="B237" t="str">
            <v>Nguyễn Văn Lâm</v>
          </cell>
          <cell r="C237" t="str">
            <v>0016100006496002</v>
          </cell>
        </row>
        <row r="238">
          <cell r="B238" t="str">
            <v>Nguyễn Trọng Phú</v>
          </cell>
          <cell r="C238" t="str">
            <v>0016100006505001</v>
          </cell>
        </row>
        <row r="239">
          <cell r="B239" t="str">
            <v>Bùi Đặng Hoàng Tuấn</v>
          </cell>
          <cell r="C239" t="str">
            <v>0016100006679007</v>
          </cell>
        </row>
        <row r="240">
          <cell r="B240" t="str">
            <v>Võ Tấn Kiệt</v>
          </cell>
          <cell r="C240" t="str">
            <v>0016100006511001</v>
          </cell>
        </row>
        <row r="241">
          <cell r="B241" t="str">
            <v>Huỳnh Bá Triết</v>
          </cell>
          <cell r="C241" t="str">
            <v>0016100006494007</v>
          </cell>
        </row>
        <row r="242">
          <cell r="B242" t="str">
            <v>Đỗ Văn Trông</v>
          </cell>
          <cell r="C242" t="str">
            <v>0016100006564008</v>
          </cell>
        </row>
        <row r="243">
          <cell r="B243" t="str">
            <v>Giáp Văn Thịnh</v>
          </cell>
          <cell r="C243" t="str">
            <v>0016100006599006</v>
          </cell>
        </row>
        <row r="244">
          <cell r="B244" t="str">
            <v>Vũ Ngọc Quang</v>
          </cell>
          <cell r="C244" t="str">
            <v>0016100006807008</v>
          </cell>
        </row>
        <row r="245">
          <cell r="B245" t="str">
            <v>Dương Thị Thủy</v>
          </cell>
          <cell r="C245" t="str">
            <v>0016100006598007</v>
          </cell>
        </row>
        <row r="246">
          <cell r="B246" t="str">
            <v>Trần Huỳnh Minh Khang</v>
          </cell>
          <cell r="C246" t="str">
            <v>0016100006802006</v>
          </cell>
        </row>
        <row r="247">
          <cell r="B247" t="str">
            <v>Nguyễn Tiến Việt Dũng</v>
          </cell>
          <cell r="C247" t="str">
            <v>0016100006678003</v>
          </cell>
        </row>
        <row r="248">
          <cell r="B248" t="str">
            <v>Lê Hồng Anh Tuấn</v>
          </cell>
          <cell r="C248" t="str">
            <v>0016100006493003</v>
          </cell>
        </row>
        <row r="249">
          <cell r="B249" t="str">
            <v>Giáp Đức Nhận</v>
          </cell>
          <cell r="C249" t="str">
            <v>0016100006675004</v>
          </cell>
        </row>
        <row r="250">
          <cell r="B250" t="str">
            <v>Phạm Thị Lý</v>
          </cell>
          <cell r="C250" t="str">
            <v>0016100006804009</v>
          </cell>
        </row>
        <row r="251">
          <cell r="B251" t="str">
            <v>Trần Thị Kim Loan</v>
          </cell>
          <cell r="C251" t="str">
            <v>0016100006691007</v>
          </cell>
        </row>
        <row r="252">
          <cell r="B252" t="str">
            <v>Thi Thị Phím</v>
          </cell>
          <cell r="C252" t="str">
            <v>0016100006492007</v>
          </cell>
        </row>
        <row r="253">
          <cell r="B253" t="str">
            <v>Trang Thị Minh</v>
          </cell>
          <cell r="C253" t="str">
            <v>0016100006805005</v>
          </cell>
        </row>
        <row r="254">
          <cell r="B254" t="str">
            <v>Mai Thu Hương</v>
          </cell>
          <cell r="C254" t="str">
            <v>0016100006498005</v>
          </cell>
        </row>
        <row r="255">
          <cell r="B255" t="str">
            <v>Trần Thị Thu</v>
          </cell>
          <cell r="C255" t="str">
            <v>0016100006677007</v>
          </cell>
        </row>
        <row r="256">
          <cell r="B256" t="str">
            <v>Huỳnh Thị Thu Hương</v>
          </cell>
          <cell r="C256" t="str">
            <v>0016100006803002</v>
          </cell>
        </row>
        <row r="257">
          <cell r="B257" t="str">
            <v>Nguyễn Thị Vãng</v>
          </cell>
          <cell r="C257" t="str">
            <v>đã nghỉ</v>
          </cell>
        </row>
        <row r="258">
          <cell r="B258" t="str">
            <v>Nguyễn Lê Hồng Điệp</v>
          </cell>
          <cell r="C258" t="str">
            <v>0016100006755008</v>
          </cell>
        </row>
        <row r="259">
          <cell r="B259" t="str">
            <v>Huỳnh Thị Thu Nga</v>
          </cell>
          <cell r="C259" t="str">
            <v>0016100006785004</v>
          </cell>
        </row>
        <row r="260">
          <cell r="B260" t="str">
            <v>Thân Thị Quyết</v>
          </cell>
          <cell r="C260" t="str">
            <v>0016100006676008</v>
          </cell>
        </row>
        <row r="261">
          <cell r="B261" t="str">
            <v>Đỗ Thị Hồng</v>
          </cell>
          <cell r="C261" t="str">
            <v>0016100006497009</v>
          </cell>
        </row>
        <row r="262">
          <cell r="B262" t="str">
            <v>Lê Thị Thiện</v>
          </cell>
          <cell r="C262" t="str">
            <v>0016100006745002</v>
          </cell>
        </row>
        <row r="263">
          <cell r="B263" t="str">
            <v>Đỗ Thị Bích Thủy</v>
          </cell>
          <cell r="C263" t="str">
            <v>0016100006680008</v>
          </cell>
        </row>
        <row r="264">
          <cell r="B264" t="str">
            <v>Trần Thanh Quí</v>
          </cell>
          <cell r="C264" t="str">
            <v>0016100006746009</v>
          </cell>
        </row>
        <row r="265">
          <cell r="B265" t="str">
            <v>Tạ Quốc Tấn</v>
          </cell>
          <cell r="C265" t="str">
            <v>0016100006499001</v>
          </cell>
        </row>
        <row r="266">
          <cell r="B266" t="str">
            <v>Nguyễn Xuân Lợi</v>
          </cell>
          <cell r="C266" t="str">
            <v>0016100006600004</v>
          </cell>
        </row>
        <row r="267">
          <cell r="B267" t="str">
            <v>Ninh Đỗ Hiệp</v>
          </cell>
          <cell r="C267" t="str">
            <v>0016100006690003</v>
          </cell>
        </row>
        <row r="268">
          <cell r="B268" t="str">
            <v>Lâm Viết Dũng</v>
          </cell>
          <cell r="C268" t="str">
            <v>0016100006550007</v>
          </cell>
        </row>
        <row r="269">
          <cell r="B269" t="str">
            <v>Nguyễn Văn Chiến</v>
          </cell>
          <cell r="C269" t="str">
            <v>0016100006548002</v>
          </cell>
        </row>
        <row r="270">
          <cell r="B270" t="str">
            <v>Thân Thị Nhung</v>
          </cell>
          <cell r="C270" t="str">
            <v>0016100006549009</v>
          </cell>
        </row>
        <row r="271">
          <cell r="B271" t="str">
            <v>Huỳnh Thị Xuân Mai</v>
          </cell>
          <cell r="C271" t="str">
            <v>0016100006575007</v>
          </cell>
        </row>
        <row r="272">
          <cell r="B272" t="str">
            <v>Trần Thị Phương Oanh</v>
          </cell>
          <cell r="C272" t="str">
            <v>0016100006576006</v>
          </cell>
        </row>
        <row r="273">
          <cell r="B273" t="str">
            <v>Huỳnh Bá Thành</v>
          </cell>
          <cell r="C273" t="str">
            <v>0016100006667001</v>
          </cell>
        </row>
        <row r="274">
          <cell r="B274" t="str">
            <v>Đồng Anh Tuấn</v>
          </cell>
          <cell r="C274" t="str">
            <v>0016100006671009</v>
          </cell>
        </row>
        <row r="275">
          <cell r="B275" t="str">
            <v>Phan Ngọc Phát</v>
          </cell>
          <cell r="C275" t="str">
            <v>0016100006664002</v>
          </cell>
        </row>
        <row r="276">
          <cell r="B276" t="str">
            <v>Huỳnh Thanh Nhàn</v>
          </cell>
          <cell r="C276" t="str">
            <v>0016100006666005</v>
          </cell>
        </row>
        <row r="277">
          <cell r="B277" t="str">
            <v>Phạm Hữu Thành Phú</v>
          </cell>
          <cell r="C277" t="str">
            <v>0016100006651008</v>
          </cell>
        </row>
        <row r="278">
          <cell r="B278" t="str">
            <v>Lê Hùng Thanh</v>
          </cell>
          <cell r="C278" t="str">
            <v>0016100006672005</v>
          </cell>
        </row>
        <row r="279">
          <cell r="B279" t="str">
            <v>Phan Thị Ngọc Phượng</v>
          </cell>
          <cell r="C279" t="str">
            <v>0016100006635002</v>
          </cell>
        </row>
        <row r="280">
          <cell r="B280" t="str">
            <v>Trần Thị Ánh Phượng</v>
          </cell>
          <cell r="C280" t="str">
            <v>0016100006767006</v>
          </cell>
        </row>
        <row r="281">
          <cell r="B281" t="str">
            <v>Lưu Hoàng Hải Yến</v>
          </cell>
          <cell r="C281" t="str">
            <v>0016100006799005</v>
          </cell>
        </row>
        <row r="282">
          <cell r="B282" t="str">
            <v>Thái Thi My Sa</v>
          </cell>
          <cell r="C282" t="str">
            <v>0016100006768002</v>
          </cell>
        </row>
        <row r="283">
          <cell r="B283" t="str">
            <v>Nguyễn Cao Thắng</v>
          </cell>
          <cell r="C283" t="str">
            <v>0016100006770007</v>
          </cell>
        </row>
        <row r="284">
          <cell r="B284" t="str">
            <v>Lê Xuân Thiện</v>
          </cell>
          <cell r="C284" t="str">
            <v>0016100006766007</v>
          </cell>
        </row>
        <row r="285">
          <cell r="B285" t="str">
            <v>Nguyễn Thành Nam</v>
          </cell>
          <cell r="C285" t="str">
            <v>0016100006648007</v>
          </cell>
        </row>
        <row r="286">
          <cell r="B286" t="str">
            <v>Nguyễn Thị Hoa</v>
          </cell>
          <cell r="C286" t="str">
            <v>0016100006769009</v>
          </cell>
        </row>
        <row r="287">
          <cell r="B287" t="str">
            <v>Phạm Hữu Tấn</v>
          </cell>
          <cell r="C287" t="str">
            <v>0016100006670002</v>
          </cell>
        </row>
        <row r="288">
          <cell r="B288" t="str">
            <v>Nguyễn Thị Bích Liễu</v>
          </cell>
          <cell r="C288" t="str">
            <v>0016100006663006</v>
          </cell>
        </row>
        <row r="289">
          <cell r="B289" t="str">
            <v>Vũ Như Quỳnh</v>
          </cell>
          <cell r="C289" t="str">
            <v>0016100006771003</v>
          </cell>
        </row>
        <row r="290">
          <cell r="B290" t="str">
            <v>Nguyễn Văn Chì</v>
          </cell>
          <cell r="C290" t="str">
            <v>0016100006765003</v>
          </cell>
        </row>
        <row r="291">
          <cell r="B291" t="str">
            <v>Trần Văn Cu Anh</v>
          </cell>
          <cell r="C291" t="str">
            <v>0016100006649003</v>
          </cell>
        </row>
        <row r="292">
          <cell r="B292" t="str">
            <v>Nguyễn Tiến Hưng</v>
          </cell>
          <cell r="C292" t="str">
            <v>0016100006669004</v>
          </cell>
        </row>
        <row r="293">
          <cell r="B293" t="str">
            <v>Hồ Thị Tuyết</v>
          </cell>
          <cell r="C293" t="str">
            <v>0016100006662007</v>
          </cell>
        </row>
        <row r="294">
          <cell r="B294" t="str">
            <v>Nguyễn Hữu Xuân Vũ</v>
          </cell>
          <cell r="C294" t="str">
            <v>0016100006650001</v>
          </cell>
        </row>
        <row r="295">
          <cell r="B295" t="str">
            <v>Lê Hồng Phúc</v>
          </cell>
          <cell r="C295" t="str">
            <v>0016100006668008</v>
          </cell>
        </row>
        <row r="296">
          <cell r="B296" t="str">
            <v>Hồ Văn Sĩ</v>
          </cell>
          <cell r="C296" t="str">
            <v>0016100006538007</v>
          </cell>
        </row>
        <row r="297">
          <cell r="B297" t="str">
            <v>Nguyễn Thị Nhuận</v>
          </cell>
          <cell r="C297" t="str">
            <v>0016100006519002</v>
          </cell>
        </row>
        <row r="298">
          <cell r="B298" t="str">
            <v>Nguyễn Văn Tấn</v>
          </cell>
          <cell r="C298" t="str">
            <v>0016100006537008</v>
          </cell>
        </row>
        <row r="299">
          <cell r="B299" t="str">
            <v>Nguyễn Thị Thùy</v>
          </cell>
          <cell r="C299" t="str">
            <v>0016100006535008</v>
          </cell>
        </row>
        <row r="300">
          <cell r="B300" t="str">
            <v>Võ Thị Xuân Thơ</v>
          </cell>
          <cell r="C300" t="str">
            <v>0016100006527005</v>
          </cell>
        </row>
        <row r="301">
          <cell r="B301" t="str">
            <v>Huỳnh Thị Mai</v>
          </cell>
          <cell r="C301" t="str">
            <v>0016100006539003</v>
          </cell>
        </row>
        <row r="302">
          <cell r="B302" t="str">
            <v>Lương Xuân Thịnh</v>
          </cell>
          <cell r="C302" t="str">
            <v>0016100006540001</v>
          </cell>
        </row>
        <row r="303">
          <cell r="B303" t="str">
            <v>Vương Hội Khánh</v>
          </cell>
          <cell r="C303" t="str">
            <v>0016100006542004</v>
          </cell>
        </row>
        <row r="304">
          <cell r="B304" t="str">
            <v>Võ Thị Lệ Trân</v>
          </cell>
          <cell r="C304" t="str">
            <v>0016100006524006</v>
          </cell>
        </row>
        <row r="305">
          <cell r="B305" t="str">
            <v>Nguyễn Thị Hải Hà</v>
          </cell>
          <cell r="C305" t="str">
            <v>0016100006541008</v>
          </cell>
        </row>
        <row r="306">
          <cell r="B306" t="str">
            <v>Nguyễn Thị Tất</v>
          </cell>
          <cell r="C306" t="str">
            <v>0016100006522003</v>
          </cell>
        </row>
        <row r="307">
          <cell r="B307" t="str">
            <v>Nguyễn Việt Tiến</v>
          </cell>
          <cell r="C307" t="str">
            <v>0016100006523007</v>
          </cell>
        </row>
        <row r="308">
          <cell r="B308" t="str">
            <v>Phạm Huỳnh Kim Ngân</v>
          </cell>
          <cell r="C308" t="str">
            <v>0016100006520008</v>
          </cell>
        </row>
        <row r="309">
          <cell r="B309" t="str">
            <v>Huỳnh Thị Minh Ly</v>
          </cell>
          <cell r="C309" t="str">
            <v>0016100006518006</v>
          </cell>
        </row>
        <row r="310">
          <cell r="B310" t="str">
            <v>Nguyễn Thị Thanh Thảo</v>
          </cell>
          <cell r="C310" t="str">
            <v>0016100006521007</v>
          </cell>
        </row>
        <row r="311">
          <cell r="B311" t="str">
            <v>Giáp Thị Vượng</v>
          </cell>
          <cell r="C311" t="str">
            <v>0016100006526009</v>
          </cell>
        </row>
        <row r="312">
          <cell r="B312" t="str">
            <v>Võ Minh Phương</v>
          </cell>
          <cell r="C312" t="str">
            <v>0016100006536004</v>
          </cell>
        </row>
        <row r="313">
          <cell r="B313" t="str">
            <v>Sỹ Thị Chung</v>
          </cell>
          <cell r="C313" t="str">
            <v>0016100006525002</v>
          </cell>
        </row>
        <row r="314">
          <cell r="B314" t="str">
            <v>Nguyễn Thanh Lâm</v>
          </cell>
          <cell r="C314" t="str">
            <v>0016100006661003</v>
          </cell>
        </row>
        <row r="315">
          <cell r="B315" t="str">
            <v>Phạm Minh Nghĩa</v>
          </cell>
          <cell r="C315" t="str">
            <v>0016100006660007</v>
          </cell>
        </row>
        <row r="316">
          <cell r="B316" t="str">
            <v>Lê Minh Phong</v>
          </cell>
          <cell r="C316" t="str">
            <v>0016100006655003</v>
          </cell>
        </row>
        <row r="317">
          <cell r="B317" t="str">
            <v>Trương Thị Hồng</v>
          </cell>
          <cell r="C317" t="str">
            <v>0016100006657006</v>
          </cell>
        </row>
        <row r="318">
          <cell r="B318" t="str">
            <v>Phạm Huy Hoàng</v>
          </cell>
          <cell r="C318" t="str">
            <v>0016100006656007</v>
          </cell>
        </row>
        <row r="319">
          <cell r="B319" t="str">
            <v>Nguyễn Thị Thảo</v>
          </cell>
          <cell r="C319" t="str">
            <v>0016100006659009</v>
          </cell>
        </row>
        <row r="320">
          <cell r="B320" t="str">
            <v>Nguyễn Thị Thanh Hòa</v>
          </cell>
          <cell r="C320" t="str">
            <v>0016100006653008</v>
          </cell>
        </row>
        <row r="321">
          <cell r="B321" t="str">
            <v>Trần Quốc Định</v>
          </cell>
          <cell r="C321" t="str">
            <v>0016100006658002</v>
          </cell>
        </row>
        <row r="322">
          <cell r="B322" t="str">
            <v>Nguyễn Thị Ngọc Anh</v>
          </cell>
          <cell r="C322" t="str">
            <v>0016100006654007</v>
          </cell>
        </row>
        <row r="323">
          <cell r="B323" t="str">
            <v>Mai Nguyễn Hoàng Yến</v>
          </cell>
          <cell r="C323" t="str">
            <v>0016100006652004</v>
          </cell>
        </row>
        <row r="324">
          <cell r="B324" t="str">
            <v>Lương Thị Thắm</v>
          </cell>
          <cell r="C324" t="str">
            <v>0016100006551003</v>
          </cell>
        </row>
        <row r="325">
          <cell r="B325" t="str">
            <v>Đỗ Thị Tâm</v>
          </cell>
          <cell r="C325" t="str">
            <v>0016100006552007</v>
          </cell>
        </row>
        <row r="326">
          <cell r="B326" t="str">
            <v>Đỗ Công Thành</v>
          </cell>
          <cell r="C326" t="str">
            <v>0016100006553006</v>
          </cell>
        </row>
        <row r="327">
          <cell r="B327" t="str">
            <v>Nguyễn Ngọc Phương</v>
          </cell>
          <cell r="C327" t="str">
            <v>0016100006724005</v>
          </cell>
        </row>
        <row r="328">
          <cell r="B328" t="str">
            <v>Hồ Thị Khuyên</v>
          </cell>
          <cell r="C328" t="str">
            <v>0016100006723009</v>
          </cell>
        </row>
        <row r="329">
          <cell r="B329" t="str">
            <v>Đỗ Tuấn Việt</v>
          </cell>
          <cell r="C329" t="str">
            <v>0016100006500007</v>
          </cell>
        </row>
        <row r="330">
          <cell r="B330" t="str">
            <v>Nguyễn Hữu Thiện</v>
          </cell>
          <cell r="C330" t="str">
            <v>0016100006563001</v>
          </cell>
        </row>
        <row r="331">
          <cell r="B331" t="str">
            <v>Đặng Thu Hà</v>
          </cell>
          <cell r="C331" t="str">
            <v>0016100006633007</v>
          </cell>
        </row>
        <row r="332">
          <cell r="B332" t="str">
            <v>Nguyễn Tứ Cảnh</v>
          </cell>
          <cell r="C332" t="str">
            <v>0016100006501006</v>
          </cell>
        </row>
        <row r="333">
          <cell r="B333" t="str">
            <v>Trương Hữu Lộc</v>
          </cell>
          <cell r="C333" t="str">
            <v>0016100006562005</v>
          </cell>
        </row>
        <row r="334">
          <cell r="B334" t="str">
            <v>Trần Thị Diễm Thúy</v>
          </cell>
          <cell r="C334" t="str">
            <v>0016100006561009</v>
          </cell>
        </row>
        <row r="335">
          <cell r="B335" t="str">
            <v>Nguyễn Thị Trang</v>
          </cell>
          <cell r="C335" t="str">
            <v>0016100006560002</v>
          </cell>
        </row>
        <row r="336">
          <cell r="B336" t="str">
            <v>Hà Thị Hậu</v>
          </cell>
          <cell r="C336" t="str">
            <v>0016100006502002</v>
          </cell>
        </row>
        <row r="337">
          <cell r="B337" t="str">
            <v>Trang Thị Xuân Uyên</v>
          </cell>
          <cell r="C337" t="str">
            <v>0016100006567007</v>
          </cell>
        </row>
        <row r="338">
          <cell r="B338" t="str">
            <v>Vũ Thị Thanh Nhàn</v>
          </cell>
          <cell r="C338" t="str">
            <v>0016100006565004</v>
          </cell>
        </row>
        <row r="339">
          <cell r="B339" t="str">
            <v>Bùi Thị Lan Anh</v>
          </cell>
          <cell r="C339" t="str">
            <v>0016100006725001</v>
          </cell>
        </row>
        <row r="340">
          <cell r="B340" t="str">
            <v>Lê Thị Huyền</v>
          </cell>
          <cell r="C340" t="str">
            <v>0016100006566008</v>
          </cell>
        </row>
        <row r="341">
          <cell r="B341" t="str">
            <v>Lê Hồng Sơn</v>
          </cell>
          <cell r="C341" t="str">
            <v>0016100006665009</v>
          </cell>
        </row>
        <row r="342">
          <cell r="B342" t="str">
            <v>Nguyễn Thị Thu Trang</v>
          </cell>
          <cell r="C342" t="str">
            <v>0016100006692006</v>
          </cell>
        </row>
        <row r="343">
          <cell r="B343" t="str">
            <v>Nguyễn Thị Vân</v>
          </cell>
          <cell r="C343" t="str">
            <v>0016100006864001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zoomScaleNormal="100" workbookViewId="0">
      <pane ySplit="4" topLeftCell="A5" activePane="bottomLeft" state="frozen"/>
      <selection pane="bottomLeft" sqref="A1:XFD1048576"/>
    </sheetView>
  </sheetViews>
  <sheetFormatPr defaultRowHeight="15" x14ac:dyDescent="0.25"/>
  <cols>
    <col min="1" max="1" width="6.5703125" customWidth="1"/>
    <col min="2" max="2" width="27.7109375" customWidth="1"/>
    <col min="3" max="3" width="16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0.5703125" customWidth="1"/>
    <col min="9" max="9" width="13.140625" customWidth="1"/>
    <col min="10" max="10" width="12.8554687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42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43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2" t="s">
        <v>27</v>
      </c>
      <c r="F3" s="263"/>
      <c r="G3" s="262" t="s">
        <v>28</v>
      </c>
      <c r="H3" s="264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5" si="0">C5*E5</f>
        <v>0</v>
      </c>
      <c r="G5" s="36">
        <v>0.13</v>
      </c>
      <c r="H5" s="37">
        <f>(C5+D5+F5)*G5</f>
        <v>0.60709999999999997</v>
      </c>
      <c r="I5" s="38">
        <v>1390000</v>
      </c>
      <c r="J5" s="38">
        <f t="shared" ref="J5:J15" si="1">(C5+D5+F5+H5)*I5</f>
        <v>7335169</v>
      </c>
      <c r="K5" s="38">
        <f t="shared" ref="K5:K15" si="2">J5*1%</f>
        <v>73351.69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</v>
      </c>
      <c r="D6" s="34"/>
      <c r="E6" s="35"/>
      <c r="F6" s="34">
        <f t="shared" si="0"/>
        <v>0</v>
      </c>
      <c r="G6" s="36"/>
      <c r="H6" s="37">
        <f t="shared" ref="H6:H14" si="3">(C6+D6+F6)*G6</f>
        <v>0</v>
      </c>
      <c r="I6" s="38">
        <v>1390000</v>
      </c>
      <c r="J6" s="38">
        <f t="shared" si="1"/>
        <v>4170000</v>
      </c>
      <c r="K6" s="38">
        <f t="shared" si="2"/>
        <v>41700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3.33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4628700</v>
      </c>
      <c r="K7" s="38">
        <f t="shared" si="2"/>
        <v>46287</v>
      </c>
    </row>
    <row r="8" spans="1:14" s="31" customFormat="1" ht="20.100000000000001" customHeight="1" x14ac:dyDescent="0.25">
      <c r="A8" s="32">
        <v>4</v>
      </c>
      <c r="B8" s="33" t="s">
        <v>10</v>
      </c>
      <c r="C8" s="34">
        <v>4.8899999999999997</v>
      </c>
      <c r="D8" s="34">
        <v>0.35</v>
      </c>
      <c r="E8" s="35">
        <v>0.09</v>
      </c>
      <c r="F8" s="34">
        <f t="shared" si="0"/>
        <v>0.44009999999999994</v>
      </c>
      <c r="G8" s="36">
        <v>0.28000000000000003</v>
      </c>
      <c r="H8" s="37">
        <f t="shared" si="3"/>
        <v>1.590428</v>
      </c>
      <c r="I8" s="38">
        <v>1390000</v>
      </c>
      <c r="J8" s="38">
        <f t="shared" si="1"/>
        <v>10106033.92</v>
      </c>
      <c r="K8" s="38">
        <f t="shared" si="2"/>
        <v>101060.3392</v>
      </c>
    </row>
    <row r="9" spans="1:14" s="31" customFormat="1" ht="20.100000000000001" customHeight="1" x14ac:dyDescent="0.25">
      <c r="A9" s="32">
        <v>5</v>
      </c>
      <c r="B9" s="33" t="s">
        <v>11</v>
      </c>
      <c r="C9" s="34">
        <v>3.66</v>
      </c>
      <c r="D9" s="34"/>
      <c r="E9" s="35"/>
      <c r="F9" s="34">
        <f t="shared" si="0"/>
        <v>0</v>
      </c>
      <c r="G9" s="36"/>
      <c r="H9" s="37">
        <f t="shared" si="3"/>
        <v>0</v>
      </c>
      <c r="I9" s="38">
        <v>1390000</v>
      </c>
      <c r="J9" s="38">
        <f t="shared" si="1"/>
        <v>5087400</v>
      </c>
      <c r="K9" s="38">
        <f t="shared" si="2"/>
        <v>50874</v>
      </c>
    </row>
    <row r="10" spans="1:14" s="31" customFormat="1" ht="20.100000000000001" customHeight="1" x14ac:dyDescent="0.25">
      <c r="A10" s="32">
        <v>6</v>
      </c>
      <c r="B10" s="33" t="s">
        <v>12</v>
      </c>
      <c r="C10" s="34">
        <v>4.6500000000000004</v>
      </c>
      <c r="D10" s="34"/>
      <c r="E10" s="35"/>
      <c r="F10" s="34">
        <f t="shared" si="0"/>
        <v>0</v>
      </c>
      <c r="G10" s="36">
        <v>0.18</v>
      </c>
      <c r="H10" s="37">
        <f t="shared" si="3"/>
        <v>0.83700000000000008</v>
      </c>
      <c r="I10" s="38">
        <v>1390000</v>
      </c>
      <c r="J10" s="38">
        <f t="shared" si="1"/>
        <v>7626930</v>
      </c>
      <c r="K10" s="38">
        <f t="shared" si="2"/>
        <v>76269.3</v>
      </c>
    </row>
    <row r="11" spans="1:14" s="39" customFormat="1" ht="20.100000000000001" customHeight="1" x14ac:dyDescent="0.25">
      <c r="A11" s="32">
        <v>7</v>
      </c>
      <c r="B11" s="33" t="s">
        <v>38</v>
      </c>
      <c r="C11" s="34">
        <v>4.9800000000000004</v>
      </c>
      <c r="D11" s="34">
        <v>0.7</v>
      </c>
      <c r="E11" s="35"/>
      <c r="F11" s="34">
        <f t="shared" si="0"/>
        <v>0</v>
      </c>
      <c r="G11" s="36"/>
      <c r="H11" s="37">
        <f t="shared" si="3"/>
        <v>0</v>
      </c>
      <c r="I11" s="38">
        <v>1390000</v>
      </c>
      <c r="J11" s="38">
        <f t="shared" si="1"/>
        <v>7895200.0000000009</v>
      </c>
      <c r="K11" s="38">
        <f t="shared" si="2"/>
        <v>78952.000000000015</v>
      </c>
    </row>
    <row r="12" spans="1:14" s="31" customFormat="1" ht="20.100000000000001" customHeight="1" x14ac:dyDescent="0.25">
      <c r="A12" s="32">
        <v>8</v>
      </c>
      <c r="B12" s="33" t="s">
        <v>13</v>
      </c>
      <c r="C12" s="34">
        <v>4.9800000000000004</v>
      </c>
      <c r="D12" s="34">
        <v>0.35</v>
      </c>
      <c r="E12" s="35">
        <v>7.0000000000000007E-2</v>
      </c>
      <c r="F12" s="34">
        <f t="shared" si="0"/>
        <v>0.34860000000000008</v>
      </c>
      <c r="G12" s="36"/>
      <c r="H12" s="37">
        <f t="shared" si="3"/>
        <v>0</v>
      </c>
      <c r="I12" s="38">
        <v>1390000</v>
      </c>
      <c r="J12" s="38">
        <f t="shared" si="1"/>
        <v>7893254</v>
      </c>
      <c r="K12" s="38">
        <f t="shared" si="2"/>
        <v>78932.540000000008</v>
      </c>
    </row>
    <row r="13" spans="1:14" s="31" customFormat="1" ht="20.100000000000001" customHeight="1" x14ac:dyDescent="0.25">
      <c r="A13" s="32">
        <v>9</v>
      </c>
      <c r="B13" s="33" t="s">
        <v>14</v>
      </c>
      <c r="C13" s="34">
        <v>3</v>
      </c>
      <c r="D13" s="34">
        <v>0.35</v>
      </c>
      <c r="E13" s="35"/>
      <c r="F13" s="34">
        <f t="shared" si="0"/>
        <v>0</v>
      </c>
      <c r="G13" s="36"/>
      <c r="H13" s="37">
        <f t="shared" si="3"/>
        <v>0</v>
      </c>
      <c r="I13" s="38">
        <v>1390000</v>
      </c>
      <c r="J13" s="38">
        <f t="shared" si="1"/>
        <v>4656500</v>
      </c>
      <c r="K13" s="38">
        <f t="shared" si="2"/>
        <v>46565</v>
      </c>
    </row>
    <row r="14" spans="1:14" s="31" customFormat="1" ht="20.100000000000001" customHeight="1" x14ac:dyDescent="0.25">
      <c r="A14" s="32">
        <v>10</v>
      </c>
      <c r="B14" s="33" t="s">
        <v>15</v>
      </c>
      <c r="C14" s="34">
        <v>4.6500000000000004</v>
      </c>
      <c r="D14" s="34">
        <v>0.25</v>
      </c>
      <c r="E14" s="35"/>
      <c r="F14" s="34">
        <f t="shared" si="0"/>
        <v>0</v>
      </c>
      <c r="G14" s="36">
        <v>0.17</v>
      </c>
      <c r="H14" s="37">
        <f t="shared" si="3"/>
        <v>0.83300000000000007</v>
      </c>
      <c r="I14" s="38">
        <v>1390000</v>
      </c>
      <c r="J14" s="38">
        <f t="shared" si="1"/>
        <v>7968870.0000000009</v>
      </c>
      <c r="K14" s="38">
        <f t="shared" si="2"/>
        <v>79688.700000000012</v>
      </c>
    </row>
    <row r="15" spans="1:14" s="31" customFormat="1" ht="20.100000000000001" customHeight="1" x14ac:dyDescent="0.25">
      <c r="A15" s="32">
        <v>11</v>
      </c>
      <c r="B15" s="33" t="s">
        <v>40</v>
      </c>
      <c r="C15" s="34">
        <v>2.58</v>
      </c>
      <c r="D15" s="34"/>
      <c r="E15" s="35"/>
      <c r="F15" s="34">
        <f t="shared" si="0"/>
        <v>0</v>
      </c>
      <c r="G15" s="36"/>
      <c r="H15" s="37"/>
      <c r="I15" s="40">
        <v>1390000</v>
      </c>
      <c r="J15" s="38">
        <f t="shared" si="1"/>
        <v>3586200</v>
      </c>
      <c r="K15" s="38">
        <f t="shared" si="2"/>
        <v>35862</v>
      </c>
    </row>
    <row r="16" spans="1:14" s="31" customFormat="1" ht="20.100000000000001" customHeight="1" x14ac:dyDescent="0.25">
      <c r="A16" s="32">
        <v>12</v>
      </c>
      <c r="B16" s="33" t="s">
        <v>60</v>
      </c>
      <c r="C16" s="34">
        <v>2.67</v>
      </c>
      <c r="D16" s="34"/>
      <c r="E16" s="35"/>
      <c r="F16" s="34">
        <f>C16*E16</f>
        <v>0</v>
      </c>
      <c r="G16" s="36"/>
      <c r="H16" s="37"/>
      <c r="I16" s="40">
        <v>1390001</v>
      </c>
      <c r="J16" s="38">
        <f>(C16+D16+F16+H16)*I16</f>
        <v>3711302.67</v>
      </c>
      <c r="K16" s="38">
        <f>J16*1%</f>
        <v>37113.026700000002</v>
      </c>
    </row>
    <row r="17" spans="1:14" s="31" customFormat="1" ht="20.100000000000001" customHeight="1" x14ac:dyDescent="0.25">
      <c r="A17" s="32">
        <v>13</v>
      </c>
      <c r="B17" s="33" t="s">
        <v>16</v>
      </c>
      <c r="C17" s="243" t="s">
        <v>25</v>
      </c>
      <c r="D17" s="244"/>
      <c r="E17" s="244"/>
      <c r="F17" s="244"/>
      <c r="G17" s="244"/>
      <c r="H17" s="244"/>
      <c r="I17" s="244"/>
      <c r="J17" s="245"/>
      <c r="K17" s="41">
        <v>3000</v>
      </c>
    </row>
    <row r="18" spans="1:14" s="31" customFormat="1" ht="20.100000000000001" customHeight="1" x14ac:dyDescent="0.25">
      <c r="A18" s="32">
        <v>14</v>
      </c>
      <c r="B18" s="33" t="s">
        <v>17</v>
      </c>
      <c r="C18" s="246"/>
      <c r="D18" s="247"/>
      <c r="E18" s="247"/>
      <c r="F18" s="247"/>
      <c r="G18" s="247"/>
      <c r="H18" s="247"/>
      <c r="I18" s="247"/>
      <c r="J18" s="248"/>
      <c r="K18" s="41">
        <v>3000</v>
      </c>
    </row>
    <row r="19" spans="1:14" s="31" customFormat="1" ht="20.100000000000001" customHeight="1" x14ac:dyDescent="0.25">
      <c r="A19" s="32">
        <v>15</v>
      </c>
      <c r="B19" s="33" t="s">
        <v>18</v>
      </c>
      <c r="C19" s="246"/>
      <c r="D19" s="247"/>
      <c r="E19" s="247"/>
      <c r="F19" s="247"/>
      <c r="G19" s="247"/>
      <c r="H19" s="247"/>
      <c r="I19" s="247"/>
      <c r="J19" s="248"/>
      <c r="K19" s="41">
        <v>3000</v>
      </c>
    </row>
    <row r="20" spans="1:14" s="31" customFormat="1" ht="20.100000000000001" customHeight="1" x14ac:dyDescent="0.25">
      <c r="A20" s="32">
        <v>16</v>
      </c>
      <c r="B20" s="33" t="s">
        <v>19</v>
      </c>
      <c r="C20" s="246"/>
      <c r="D20" s="247"/>
      <c r="E20" s="247"/>
      <c r="F20" s="247"/>
      <c r="G20" s="247"/>
      <c r="H20" s="247"/>
      <c r="I20" s="247"/>
      <c r="J20" s="248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20</v>
      </c>
      <c r="C21" s="246"/>
      <c r="D21" s="247"/>
      <c r="E21" s="247"/>
      <c r="F21" s="247"/>
      <c r="G21" s="247"/>
      <c r="H21" s="247"/>
      <c r="I21" s="247"/>
      <c r="J21" s="248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21</v>
      </c>
      <c r="C22" s="246"/>
      <c r="D22" s="247"/>
      <c r="E22" s="247"/>
      <c r="F22" s="247"/>
      <c r="G22" s="247"/>
      <c r="H22" s="247"/>
      <c r="I22" s="247"/>
      <c r="J22" s="248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22</v>
      </c>
      <c r="C23" s="246"/>
      <c r="D23" s="247"/>
      <c r="E23" s="247"/>
      <c r="F23" s="247"/>
      <c r="G23" s="247"/>
      <c r="H23" s="247"/>
      <c r="I23" s="247"/>
      <c r="J23" s="248"/>
      <c r="K23" s="41">
        <v>3000</v>
      </c>
    </row>
    <row r="24" spans="1:14" s="31" customFormat="1" ht="20.100000000000001" customHeight="1" x14ac:dyDescent="0.25">
      <c r="A24" s="32">
        <v>20</v>
      </c>
      <c r="B24" s="33" t="s">
        <v>23</v>
      </c>
      <c r="C24" s="246"/>
      <c r="D24" s="247"/>
      <c r="E24" s="247"/>
      <c r="F24" s="247"/>
      <c r="G24" s="247"/>
      <c r="H24" s="247"/>
      <c r="I24" s="247"/>
      <c r="J24" s="248"/>
      <c r="K24" s="41">
        <v>3000</v>
      </c>
    </row>
    <row r="25" spans="1:14" s="39" customFormat="1" ht="20.100000000000001" customHeight="1" x14ac:dyDescent="0.25">
      <c r="A25" s="32">
        <v>21</v>
      </c>
      <c r="B25" s="33" t="s">
        <v>39</v>
      </c>
      <c r="C25" s="246"/>
      <c r="D25" s="247"/>
      <c r="E25" s="247"/>
      <c r="F25" s="247"/>
      <c r="G25" s="247"/>
      <c r="H25" s="247"/>
      <c r="I25" s="247"/>
      <c r="J25" s="248"/>
      <c r="K25" s="41">
        <v>3000</v>
      </c>
    </row>
    <row r="26" spans="1:14" s="31" customFormat="1" ht="20.100000000000001" customHeight="1" x14ac:dyDescent="0.25">
      <c r="A26" s="32">
        <v>22</v>
      </c>
      <c r="B26" s="33" t="s">
        <v>24</v>
      </c>
      <c r="C26" s="246"/>
      <c r="D26" s="247"/>
      <c r="E26" s="247"/>
      <c r="F26" s="247"/>
      <c r="G26" s="247"/>
      <c r="H26" s="247"/>
      <c r="I26" s="247"/>
      <c r="J26" s="248"/>
      <c r="K26" s="41">
        <v>3000</v>
      </c>
      <c r="N26" s="42">
        <f>SUM(K5:K26)</f>
        <v>776655.59590000007</v>
      </c>
    </row>
    <row r="27" spans="1:14" s="31" customFormat="1" ht="20.100000000000001" customHeight="1" x14ac:dyDescent="0.25">
      <c r="A27" s="32">
        <v>23</v>
      </c>
      <c r="B27" s="33" t="s">
        <v>35</v>
      </c>
      <c r="C27" s="246"/>
      <c r="D27" s="247"/>
      <c r="E27" s="247"/>
      <c r="F27" s="247"/>
      <c r="G27" s="247"/>
      <c r="H27" s="247"/>
      <c r="I27" s="247"/>
      <c r="J27" s="248"/>
      <c r="K27" s="41">
        <v>3000</v>
      </c>
      <c r="N27" s="42"/>
    </row>
    <row r="28" spans="1:14" s="31" customFormat="1" ht="20.100000000000001" customHeight="1" x14ac:dyDescent="0.25">
      <c r="A28" s="32">
        <v>24</v>
      </c>
      <c r="B28" s="33" t="s">
        <v>57</v>
      </c>
      <c r="C28" s="246"/>
      <c r="D28" s="247"/>
      <c r="E28" s="247"/>
      <c r="F28" s="247"/>
      <c r="G28" s="247"/>
      <c r="H28" s="247"/>
      <c r="I28" s="247"/>
      <c r="J28" s="248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58</v>
      </c>
      <c r="C29" s="246"/>
      <c r="D29" s="247"/>
      <c r="E29" s="247"/>
      <c r="F29" s="247"/>
      <c r="G29" s="247"/>
      <c r="H29" s="247"/>
      <c r="I29" s="247"/>
      <c r="J29" s="248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33" t="s">
        <v>59</v>
      </c>
      <c r="C30" s="246"/>
      <c r="D30" s="247"/>
      <c r="E30" s="247"/>
      <c r="F30" s="247"/>
      <c r="G30" s="247"/>
      <c r="H30" s="247"/>
      <c r="I30" s="247"/>
      <c r="J30" s="248"/>
      <c r="K30" s="41">
        <v>3000</v>
      </c>
      <c r="N30" s="42"/>
    </row>
    <row r="31" spans="1:14" s="44" customFormat="1" ht="20.100000000000001" customHeight="1" x14ac:dyDescent="0.25">
      <c r="A31" s="249" t="s">
        <v>7</v>
      </c>
      <c r="B31" s="250"/>
      <c r="C31" s="250"/>
      <c r="D31" s="250"/>
      <c r="E31" s="250"/>
      <c r="F31" s="250"/>
      <c r="G31" s="250"/>
      <c r="H31" s="250"/>
      <c r="I31" s="251"/>
      <c r="J31" s="43">
        <f>SUM(J5:J26)</f>
        <v>74665559.590000004</v>
      </c>
      <c r="K31" s="43">
        <f>SUM(K5:K30)</f>
        <v>788655.59590000007</v>
      </c>
    </row>
    <row r="32" spans="1:14" s="31" customFormat="1" ht="11.25" customHeight="1" x14ac:dyDescent="0.25">
      <c r="A32" s="45"/>
      <c r="B32" s="45"/>
      <c r="C32" s="46"/>
      <c r="D32" s="45"/>
      <c r="E32" s="45"/>
      <c r="F32" s="45"/>
      <c r="G32" s="45"/>
      <c r="H32" s="45"/>
      <c r="I32" s="45"/>
      <c r="J32" s="45"/>
      <c r="K32" s="45"/>
    </row>
    <row r="33" spans="1:15" s="31" customFormat="1" ht="22.5" customHeight="1" x14ac:dyDescent="0.25">
      <c r="A33" s="252" t="s">
        <v>44</v>
      </c>
      <c r="B33" s="252"/>
      <c r="C33" s="58">
        <f>K31*30%</f>
        <v>236596.67877</v>
      </c>
      <c r="D33" s="59" t="s">
        <v>33</v>
      </c>
      <c r="E33" s="57"/>
      <c r="F33" s="57"/>
      <c r="G33" s="57"/>
      <c r="K33" s="45"/>
      <c r="L33" s="47"/>
      <c r="M33" s="47"/>
      <c r="N33" s="47"/>
      <c r="O33" s="47"/>
    </row>
    <row r="34" spans="1:15" s="31" customFormat="1" ht="24.75" customHeight="1" x14ac:dyDescent="0.25">
      <c r="A34" s="252" t="s">
        <v>45</v>
      </c>
      <c r="B34" s="252"/>
      <c r="C34" s="58">
        <f>K31*70%</f>
        <v>552058.91712999996</v>
      </c>
      <c r="D34" s="59" t="s">
        <v>33</v>
      </c>
      <c r="E34" s="57"/>
      <c r="F34" s="57"/>
      <c r="G34" s="57"/>
      <c r="K34" s="48"/>
      <c r="L34" s="47"/>
      <c r="M34" s="49"/>
      <c r="N34" s="50"/>
      <c r="O34" s="47"/>
    </row>
    <row r="35" spans="1:15" s="31" customFormat="1" ht="15.75" x14ac:dyDescent="0.25">
      <c r="A35" s="45"/>
      <c r="B35" s="45"/>
      <c r="C35" s="46"/>
      <c r="D35" s="45"/>
      <c r="E35" s="45"/>
      <c r="F35" s="45"/>
      <c r="G35" s="45"/>
      <c r="H35" s="45"/>
      <c r="I35" s="45"/>
      <c r="J35" s="45"/>
      <c r="K35" s="48"/>
      <c r="L35" s="47"/>
      <c r="M35" s="51"/>
      <c r="N35" s="52"/>
      <c r="O35" s="47"/>
    </row>
    <row r="36" spans="1:15" s="31" customFormat="1" ht="15.75" x14ac:dyDescent="0.25">
      <c r="A36" s="254"/>
      <c r="B36" s="254"/>
      <c r="C36" s="53"/>
      <c r="G36" s="255" t="s">
        <v>46</v>
      </c>
      <c r="H36" s="255"/>
      <c r="I36" s="255"/>
      <c r="J36" s="255"/>
      <c r="K36" s="255"/>
      <c r="L36" s="47"/>
      <c r="M36" s="47"/>
      <c r="N36" s="47"/>
      <c r="O36" s="47"/>
    </row>
    <row r="37" spans="1:15" s="31" customFormat="1" ht="15.75" x14ac:dyDescent="0.25">
      <c r="A37" s="256" t="s">
        <v>37</v>
      </c>
      <c r="B37" s="256"/>
      <c r="C37" s="256"/>
      <c r="D37" s="256"/>
      <c r="E37" s="256"/>
      <c r="F37" s="256"/>
      <c r="G37" s="256" t="s">
        <v>47</v>
      </c>
      <c r="H37" s="256"/>
      <c r="I37" s="256"/>
      <c r="J37" s="256"/>
      <c r="K37" s="256"/>
      <c r="L37" s="47"/>
      <c r="M37" s="47"/>
      <c r="N37" s="47"/>
      <c r="O37" s="47"/>
    </row>
    <row r="38" spans="1:15" s="31" customFormat="1" ht="16.5" x14ac:dyDescent="0.25">
      <c r="A38" s="53"/>
      <c r="B38" s="53"/>
      <c r="C38" s="53"/>
      <c r="G38" s="257" t="s">
        <v>36</v>
      </c>
      <c r="H38" s="257"/>
      <c r="I38" s="257"/>
      <c r="J38" s="257"/>
      <c r="K38" s="257"/>
    </row>
    <row r="39" spans="1:15" s="31" customFormat="1" ht="15.75" x14ac:dyDescent="0.25">
      <c r="A39" s="53"/>
      <c r="B39" s="53"/>
      <c r="C39" s="53"/>
      <c r="G39" s="53"/>
      <c r="H39" s="53"/>
      <c r="I39" s="53"/>
      <c r="J39" s="53"/>
      <c r="K39" s="53"/>
    </row>
    <row r="40" spans="1:15" s="31" customFormat="1" ht="15.75" x14ac:dyDescent="0.25">
      <c r="A40" s="53"/>
      <c r="B40" s="53"/>
      <c r="C40" s="53"/>
      <c r="G40" s="53"/>
      <c r="H40" s="53"/>
      <c r="I40" s="53"/>
      <c r="J40" s="53"/>
      <c r="K40" s="53"/>
    </row>
    <row r="41" spans="1:15" s="31" customFormat="1" ht="15.75" x14ac:dyDescent="0.25">
      <c r="A41" s="53"/>
      <c r="B41" s="53"/>
      <c r="C41" s="53"/>
      <c r="G41" s="53"/>
      <c r="H41" s="53"/>
      <c r="I41" s="53"/>
      <c r="J41" s="53"/>
      <c r="K41" s="53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4"/>
      <c r="B43" s="53"/>
      <c r="C43" s="54"/>
      <c r="G43" s="54"/>
      <c r="H43" s="54"/>
      <c r="I43" s="54"/>
      <c r="J43" s="54"/>
      <c r="K43" s="54"/>
    </row>
    <row r="44" spans="1:15" s="31" customFormat="1" ht="18.75" x14ac:dyDescent="0.3">
      <c r="A44" s="253" t="s">
        <v>14</v>
      </c>
      <c r="B44" s="253"/>
      <c r="C44" s="253"/>
      <c r="D44" s="253"/>
      <c r="E44" s="253"/>
      <c r="F44" s="253"/>
      <c r="G44" s="253" t="s">
        <v>13</v>
      </c>
      <c r="H44" s="253"/>
      <c r="I44" s="253"/>
      <c r="J44" s="253"/>
      <c r="K44" s="253"/>
    </row>
    <row r="45" spans="1:15" s="31" customFormat="1" ht="15.75" x14ac:dyDescent="0.25">
      <c r="A45" s="45"/>
      <c r="B45" s="45"/>
      <c r="C45" s="45"/>
      <c r="D45" s="45"/>
      <c r="E45" s="45"/>
      <c r="F45" s="45"/>
      <c r="G45" s="45"/>
      <c r="H45" s="45"/>
      <c r="I45" s="55"/>
      <c r="J45" s="45"/>
      <c r="K45" s="45"/>
    </row>
    <row r="46" spans="1:15" s="31" customFormat="1" ht="15.75" x14ac:dyDescent="0.25">
      <c r="A46" s="45"/>
      <c r="B46" s="45"/>
      <c r="C46" s="46"/>
      <c r="D46" s="45"/>
      <c r="E46" s="45"/>
      <c r="F46" s="45"/>
      <c r="G46" s="45"/>
      <c r="H46" s="45"/>
      <c r="I46" s="45"/>
      <c r="J46" s="45"/>
      <c r="K46" s="45"/>
    </row>
    <row r="47" spans="1:15" s="31" customFormat="1" ht="15.75" x14ac:dyDescent="0.25">
      <c r="A47" s="45"/>
      <c r="B47" s="45"/>
      <c r="C47" s="45"/>
      <c r="D47" s="45"/>
      <c r="E47" s="45"/>
      <c r="F47" s="45"/>
      <c r="G47" s="45"/>
      <c r="H47" s="45"/>
      <c r="I47" s="55"/>
      <c r="J47" s="45"/>
      <c r="K47" s="45"/>
    </row>
    <row r="48" spans="1:15" s="31" customFormat="1" ht="15.75" x14ac:dyDescent="0.25">
      <c r="A48" s="45"/>
      <c r="B48" s="45"/>
      <c r="C48" s="46"/>
      <c r="D48" s="45"/>
      <c r="E48" s="45"/>
      <c r="F48" s="45"/>
      <c r="G48" s="45"/>
      <c r="H48" s="45"/>
      <c r="I48" s="45"/>
      <c r="J48" s="45"/>
      <c r="K48" s="45"/>
    </row>
    <row r="49" spans="3:3" s="31" customFormat="1" ht="15.75" x14ac:dyDescent="0.25">
      <c r="C49" s="56"/>
    </row>
    <row r="50" spans="3:3" s="31" customFormat="1" ht="15.75" x14ac:dyDescent="0.25">
      <c r="C50" s="56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B33"/>
    <mergeCell ref="A34:B34"/>
    <mergeCell ref="A44:F44"/>
    <mergeCell ref="G44:K44"/>
    <mergeCell ref="A36:B36"/>
    <mergeCell ref="G36:K36"/>
    <mergeCell ref="A37:F37"/>
    <mergeCell ref="G37:K37"/>
    <mergeCell ref="G38:K38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zoomScale="85" zoomScaleNormal="85" workbookViewId="0">
      <pane ySplit="4" topLeftCell="A9" activePane="bottomLeft" state="frozen"/>
      <selection pane="bottomLeft" activeCell="K5" sqref="K5:K30"/>
    </sheetView>
  </sheetViews>
  <sheetFormatPr defaultRowHeight="15" x14ac:dyDescent="0.25"/>
  <cols>
    <col min="1" max="1" width="6.5703125" customWidth="1"/>
    <col min="2" max="2" width="29.140625" customWidth="1"/>
    <col min="3" max="3" width="9.7109375" style="1" customWidth="1"/>
    <col min="4" max="4" width="11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9.75" customHeight="1" x14ac:dyDescent="0.25">
      <c r="A1" s="258" t="s">
        <v>42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48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2" t="s">
        <v>27</v>
      </c>
      <c r="F3" s="263"/>
      <c r="G3" s="262" t="s">
        <v>28</v>
      </c>
      <c r="H3" s="264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6" si="0">C5*E5</f>
        <v>0</v>
      </c>
      <c r="G5" s="36">
        <v>0.13</v>
      </c>
      <c r="H5" s="37">
        <f>(C5+D5+F5)*G5</f>
        <v>0.60709999999999997</v>
      </c>
      <c r="I5" s="38">
        <v>1390000</v>
      </c>
      <c r="J5" s="38">
        <f t="shared" ref="J5:J16" si="1">(C5+D5+F5+H5)*I5</f>
        <v>7335169</v>
      </c>
      <c r="K5" s="38">
        <f t="shared" ref="K5:K15" si="2">J5*1%</f>
        <v>73351.69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</v>
      </c>
      <c r="D6" s="34"/>
      <c r="E6" s="35"/>
      <c r="F6" s="34">
        <f t="shared" si="0"/>
        <v>0</v>
      </c>
      <c r="G6" s="36"/>
      <c r="H6" s="37">
        <f t="shared" ref="H6:H14" si="3">(C6+D6+F6)*G6</f>
        <v>0</v>
      </c>
      <c r="I6" s="38">
        <v>1390000</v>
      </c>
      <c r="J6" s="38">
        <f t="shared" si="1"/>
        <v>4170000</v>
      </c>
      <c r="K6" s="38">
        <f t="shared" si="2"/>
        <v>41700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3.33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4628700</v>
      </c>
      <c r="K7" s="38">
        <f t="shared" si="2"/>
        <v>46287</v>
      </c>
    </row>
    <row r="8" spans="1:14" s="31" customFormat="1" ht="20.100000000000001" customHeight="1" x14ac:dyDescent="0.25">
      <c r="A8" s="32">
        <v>4</v>
      </c>
      <c r="B8" s="33" t="s">
        <v>10</v>
      </c>
      <c r="C8" s="34">
        <v>4.8899999999999997</v>
      </c>
      <c r="D8" s="34">
        <v>0.35</v>
      </c>
      <c r="E8" s="35">
        <v>0.09</v>
      </c>
      <c r="F8" s="34">
        <f t="shared" si="0"/>
        <v>0.44009999999999994</v>
      </c>
      <c r="G8" s="36">
        <v>0.28000000000000003</v>
      </c>
      <c r="H8" s="37">
        <f t="shared" si="3"/>
        <v>1.590428</v>
      </c>
      <c r="I8" s="38">
        <v>1390000</v>
      </c>
      <c r="J8" s="38">
        <f t="shared" si="1"/>
        <v>10106033.92</v>
      </c>
      <c r="K8" s="38">
        <f t="shared" si="2"/>
        <v>101060.3392</v>
      </c>
    </row>
    <row r="9" spans="1:14" s="31" customFormat="1" ht="20.100000000000001" customHeight="1" x14ac:dyDescent="0.25">
      <c r="A9" s="32">
        <v>5</v>
      </c>
      <c r="B9" s="33" t="s">
        <v>11</v>
      </c>
      <c r="C9" s="34">
        <v>3.66</v>
      </c>
      <c r="D9" s="34"/>
      <c r="E9" s="35"/>
      <c r="F9" s="34">
        <f t="shared" si="0"/>
        <v>0</v>
      </c>
      <c r="G9" s="36"/>
      <c r="H9" s="37">
        <f t="shared" si="3"/>
        <v>0</v>
      </c>
      <c r="I9" s="38">
        <v>1390000</v>
      </c>
      <c r="J9" s="38">
        <f t="shared" si="1"/>
        <v>5087400</v>
      </c>
      <c r="K9" s="38">
        <f t="shared" si="2"/>
        <v>50874</v>
      </c>
    </row>
    <row r="10" spans="1:14" s="31" customFormat="1" ht="20.100000000000001" customHeight="1" x14ac:dyDescent="0.25">
      <c r="A10" s="32">
        <v>6</v>
      </c>
      <c r="B10" s="33" t="s">
        <v>12</v>
      </c>
      <c r="C10" s="34">
        <v>4.6500000000000004</v>
      </c>
      <c r="D10" s="34"/>
      <c r="E10" s="35"/>
      <c r="F10" s="34">
        <f t="shared" si="0"/>
        <v>0</v>
      </c>
      <c r="G10" s="36">
        <v>0.18</v>
      </c>
      <c r="H10" s="37">
        <f t="shared" si="3"/>
        <v>0.83700000000000008</v>
      </c>
      <c r="I10" s="38">
        <v>1390000</v>
      </c>
      <c r="J10" s="38">
        <f t="shared" si="1"/>
        <v>7626930</v>
      </c>
      <c r="K10" s="38">
        <f t="shared" si="2"/>
        <v>76269.3</v>
      </c>
    </row>
    <row r="11" spans="1:14" s="31" customFormat="1" ht="20.100000000000001" customHeight="1" x14ac:dyDescent="0.25">
      <c r="A11" s="32">
        <v>7</v>
      </c>
      <c r="B11" s="33" t="s">
        <v>38</v>
      </c>
      <c r="C11" s="34">
        <v>4.9800000000000004</v>
      </c>
      <c r="D11" s="34">
        <v>0.7</v>
      </c>
      <c r="E11" s="35"/>
      <c r="F11" s="34">
        <f t="shared" si="0"/>
        <v>0</v>
      </c>
      <c r="G11" s="36"/>
      <c r="H11" s="37">
        <f t="shared" si="3"/>
        <v>0</v>
      </c>
      <c r="I11" s="38">
        <v>1390000</v>
      </c>
      <c r="J11" s="38">
        <f t="shared" si="1"/>
        <v>7895200.0000000009</v>
      </c>
      <c r="K11" s="38">
        <f t="shared" si="2"/>
        <v>78952.000000000015</v>
      </c>
    </row>
    <row r="12" spans="1:14" s="31" customFormat="1" ht="20.100000000000001" customHeight="1" x14ac:dyDescent="0.25">
      <c r="A12" s="32">
        <v>8</v>
      </c>
      <c r="B12" s="33" t="s">
        <v>13</v>
      </c>
      <c r="C12" s="34">
        <v>4.9800000000000004</v>
      </c>
      <c r="D12" s="34">
        <v>0.35</v>
      </c>
      <c r="E12" s="35">
        <v>7.0000000000000007E-2</v>
      </c>
      <c r="F12" s="34">
        <f t="shared" si="0"/>
        <v>0.34860000000000008</v>
      </c>
      <c r="G12" s="36"/>
      <c r="H12" s="37">
        <f t="shared" si="3"/>
        <v>0</v>
      </c>
      <c r="I12" s="38">
        <v>1390000</v>
      </c>
      <c r="J12" s="38">
        <f t="shared" si="1"/>
        <v>7893254</v>
      </c>
      <c r="K12" s="38">
        <f t="shared" si="2"/>
        <v>78932.540000000008</v>
      </c>
    </row>
    <row r="13" spans="1:14" s="31" customFormat="1" ht="20.100000000000001" customHeight="1" x14ac:dyDescent="0.25">
      <c r="A13" s="32">
        <v>9</v>
      </c>
      <c r="B13" s="33" t="s">
        <v>14</v>
      </c>
      <c r="C13" s="34">
        <v>3</v>
      </c>
      <c r="D13" s="34">
        <v>0.35</v>
      </c>
      <c r="E13" s="35"/>
      <c r="F13" s="34">
        <f t="shared" si="0"/>
        <v>0</v>
      </c>
      <c r="G13" s="36"/>
      <c r="H13" s="37">
        <f t="shared" si="3"/>
        <v>0</v>
      </c>
      <c r="I13" s="38">
        <v>1390000</v>
      </c>
      <c r="J13" s="38">
        <f t="shared" si="1"/>
        <v>4656500</v>
      </c>
      <c r="K13" s="38">
        <f t="shared" si="2"/>
        <v>46565</v>
      </c>
    </row>
    <row r="14" spans="1:14" s="31" customFormat="1" ht="20.100000000000001" customHeight="1" x14ac:dyDescent="0.25">
      <c r="A14" s="32">
        <v>10</v>
      </c>
      <c r="B14" s="33" t="s">
        <v>15</v>
      </c>
      <c r="C14" s="34">
        <v>4.6500000000000004</v>
      </c>
      <c r="D14" s="34">
        <v>0.25</v>
      </c>
      <c r="E14" s="35"/>
      <c r="F14" s="34">
        <f t="shared" si="0"/>
        <v>0</v>
      </c>
      <c r="G14" s="36">
        <v>0.17</v>
      </c>
      <c r="H14" s="37">
        <f t="shared" si="3"/>
        <v>0.83300000000000007</v>
      </c>
      <c r="I14" s="38">
        <v>1390000</v>
      </c>
      <c r="J14" s="38">
        <f t="shared" si="1"/>
        <v>7968870.0000000009</v>
      </c>
      <c r="K14" s="38">
        <f t="shared" si="2"/>
        <v>79688.700000000012</v>
      </c>
    </row>
    <row r="15" spans="1:14" s="31" customFormat="1" ht="20.100000000000001" customHeight="1" x14ac:dyDescent="0.25">
      <c r="A15" s="32">
        <v>11</v>
      </c>
      <c r="B15" s="33" t="s">
        <v>40</v>
      </c>
      <c r="C15" s="34">
        <v>2.58</v>
      </c>
      <c r="D15" s="34"/>
      <c r="E15" s="35"/>
      <c r="F15" s="34">
        <f t="shared" si="0"/>
        <v>0</v>
      </c>
      <c r="G15" s="36"/>
      <c r="H15" s="37"/>
      <c r="I15" s="40">
        <v>1390000</v>
      </c>
      <c r="J15" s="38">
        <f t="shared" si="1"/>
        <v>3586200</v>
      </c>
      <c r="K15" s="38">
        <f t="shared" si="2"/>
        <v>35862</v>
      </c>
    </row>
    <row r="16" spans="1:14" s="31" customFormat="1" ht="20.100000000000001" customHeight="1" x14ac:dyDescent="0.25">
      <c r="A16" s="32">
        <v>12</v>
      </c>
      <c r="B16" s="33" t="s">
        <v>60</v>
      </c>
      <c r="C16" s="34">
        <v>2.67</v>
      </c>
      <c r="D16" s="34"/>
      <c r="E16" s="35"/>
      <c r="F16" s="34">
        <f t="shared" si="0"/>
        <v>0</v>
      </c>
      <c r="G16" s="36"/>
      <c r="H16" s="37"/>
      <c r="I16" s="40">
        <v>1390001</v>
      </c>
      <c r="J16" s="38">
        <f t="shared" si="1"/>
        <v>3711302.67</v>
      </c>
      <c r="K16" s="38">
        <f>J16*1%</f>
        <v>37113.026700000002</v>
      </c>
    </row>
    <row r="17" spans="1:11" s="31" customFormat="1" ht="20.100000000000001" customHeight="1" x14ac:dyDescent="0.25">
      <c r="A17" s="32">
        <v>13</v>
      </c>
      <c r="B17" s="33" t="s">
        <v>16</v>
      </c>
      <c r="C17" s="243" t="s">
        <v>25</v>
      </c>
      <c r="D17" s="244"/>
      <c r="E17" s="244"/>
      <c r="F17" s="244"/>
      <c r="G17" s="244"/>
      <c r="H17" s="244"/>
      <c r="I17" s="244"/>
      <c r="J17" s="245"/>
      <c r="K17" s="41">
        <v>3000</v>
      </c>
    </row>
    <row r="18" spans="1:11" s="31" customFormat="1" ht="20.100000000000001" customHeight="1" x14ac:dyDescent="0.25">
      <c r="A18" s="32">
        <v>14</v>
      </c>
      <c r="B18" s="33" t="s">
        <v>17</v>
      </c>
      <c r="C18" s="246"/>
      <c r="D18" s="247"/>
      <c r="E18" s="247"/>
      <c r="F18" s="247"/>
      <c r="G18" s="247"/>
      <c r="H18" s="247"/>
      <c r="I18" s="247"/>
      <c r="J18" s="248"/>
      <c r="K18" s="41">
        <v>3000</v>
      </c>
    </row>
    <row r="19" spans="1:11" s="31" customFormat="1" ht="20.100000000000001" customHeight="1" x14ac:dyDescent="0.25">
      <c r="A19" s="32">
        <v>15</v>
      </c>
      <c r="B19" s="33" t="s">
        <v>18</v>
      </c>
      <c r="C19" s="246"/>
      <c r="D19" s="247"/>
      <c r="E19" s="247"/>
      <c r="F19" s="247"/>
      <c r="G19" s="247"/>
      <c r="H19" s="247"/>
      <c r="I19" s="247"/>
      <c r="J19" s="248"/>
      <c r="K19" s="41">
        <v>3000</v>
      </c>
    </row>
    <row r="20" spans="1:11" s="31" customFormat="1" ht="20.100000000000001" customHeight="1" x14ac:dyDescent="0.25">
      <c r="A20" s="32">
        <v>16</v>
      </c>
      <c r="B20" s="33" t="s">
        <v>19</v>
      </c>
      <c r="C20" s="246"/>
      <c r="D20" s="247"/>
      <c r="E20" s="247"/>
      <c r="F20" s="247"/>
      <c r="G20" s="247"/>
      <c r="H20" s="247"/>
      <c r="I20" s="247"/>
      <c r="J20" s="248"/>
      <c r="K20" s="41">
        <v>3000</v>
      </c>
    </row>
    <row r="21" spans="1:11" s="31" customFormat="1" ht="20.100000000000001" customHeight="1" x14ac:dyDescent="0.25">
      <c r="A21" s="32">
        <v>17</v>
      </c>
      <c r="B21" s="33" t="s">
        <v>20</v>
      </c>
      <c r="C21" s="246"/>
      <c r="D21" s="247"/>
      <c r="E21" s="247"/>
      <c r="F21" s="247"/>
      <c r="G21" s="247"/>
      <c r="H21" s="247"/>
      <c r="I21" s="247"/>
      <c r="J21" s="248"/>
      <c r="K21" s="41">
        <v>3000</v>
      </c>
    </row>
    <row r="22" spans="1:11" s="31" customFormat="1" ht="20.100000000000001" customHeight="1" x14ac:dyDescent="0.25">
      <c r="A22" s="32">
        <v>18</v>
      </c>
      <c r="B22" s="33" t="s">
        <v>21</v>
      </c>
      <c r="C22" s="246"/>
      <c r="D22" s="247"/>
      <c r="E22" s="247"/>
      <c r="F22" s="247"/>
      <c r="G22" s="247"/>
      <c r="H22" s="247"/>
      <c r="I22" s="247"/>
      <c r="J22" s="248"/>
      <c r="K22" s="41">
        <v>3000</v>
      </c>
    </row>
    <row r="23" spans="1:11" s="31" customFormat="1" ht="20.100000000000001" customHeight="1" x14ac:dyDescent="0.25">
      <c r="A23" s="32">
        <v>19</v>
      </c>
      <c r="B23" s="33" t="s">
        <v>22</v>
      </c>
      <c r="C23" s="246"/>
      <c r="D23" s="247"/>
      <c r="E23" s="247"/>
      <c r="F23" s="247"/>
      <c r="G23" s="247"/>
      <c r="H23" s="247"/>
      <c r="I23" s="247"/>
      <c r="J23" s="248"/>
      <c r="K23" s="41">
        <v>3000</v>
      </c>
    </row>
    <row r="24" spans="1:11" s="31" customFormat="1" ht="20.100000000000001" customHeight="1" x14ac:dyDescent="0.25">
      <c r="A24" s="32">
        <v>20</v>
      </c>
      <c r="B24" s="33" t="s">
        <v>23</v>
      </c>
      <c r="C24" s="246"/>
      <c r="D24" s="247"/>
      <c r="E24" s="247"/>
      <c r="F24" s="247"/>
      <c r="G24" s="247"/>
      <c r="H24" s="247"/>
      <c r="I24" s="247"/>
      <c r="J24" s="248"/>
      <c r="K24" s="41">
        <v>3000</v>
      </c>
    </row>
    <row r="25" spans="1:11" s="31" customFormat="1" ht="20.100000000000001" customHeight="1" x14ac:dyDescent="0.25">
      <c r="A25" s="32">
        <v>21</v>
      </c>
      <c r="B25" s="33" t="s">
        <v>39</v>
      </c>
      <c r="C25" s="246"/>
      <c r="D25" s="247"/>
      <c r="E25" s="247"/>
      <c r="F25" s="247"/>
      <c r="G25" s="247"/>
      <c r="H25" s="247"/>
      <c r="I25" s="247"/>
      <c r="J25" s="248"/>
      <c r="K25" s="41">
        <v>3000</v>
      </c>
    </row>
    <row r="26" spans="1:11" s="31" customFormat="1" ht="20.100000000000001" customHeight="1" x14ac:dyDescent="0.25">
      <c r="A26" s="32">
        <v>22</v>
      </c>
      <c r="B26" s="33" t="s">
        <v>24</v>
      </c>
      <c r="C26" s="246"/>
      <c r="D26" s="247"/>
      <c r="E26" s="247"/>
      <c r="F26" s="247"/>
      <c r="G26" s="247"/>
      <c r="H26" s="247"/>
      <c r="I26" s="247"/>
      <c r="J26" s="248"/>
      <c r="K26" s="41">
        <v>3000</v>
      </c>
    </row>
    <row r="27" spans="1:11" s="31" customFormat="1" ht="20.100000000000001" customHeight="1" x14ac:dyDescent="0.25">
      <c r="A27" s="32">
        <v>23</v>
      </c>
      <c r="B27" s="33" t="s">
        <v>35</v>
      </c>
      <c r="C27" s="246"/>
      <c r="D27" s="247"/>
      <c r="E27" s="247"/>
      <c r="F27" s="247"/>
      <c r="G27" s="247"/>
      <c r="H27" s="247"/>
      <c r="I27" s="247"/>
      <c r="J27" s="248"/>
      <c r="K27" s="41">
        <v>3000</v>
      </c>
    </row>
    <row r="28" spans="1:11" s="31" customFormat="1" ht="20.100000000000001" customHeight="1" x14ac:dyDescent="0.25">
      <c r="A28" s="32">
        <v>24</v>
      </c>
      <c r="B28" s="33" t="s">
        <v>57</v>
      </c>
      <c r="C28" s="246"/>
      <c r="D28" s="247"/>
      <c r="E28" s="247"/>
      <c r="F28" s="247"/>
      <c r="G28" s="247"/>
      <c r="H28" s="247"/>
      <c r="I28" s="247"/>
      <c r="J28" s="248"/>
      <c r="K28" s="41">
        <v>3000</v>
      </c>
    </row>
    <row r="29" spans="1:11" s="31" customFormat="1" ht="20.100000000000001" customHeight="1" x14ac:dyDescent="0.25">
      <c r="A29" s="32">
        <v>25</v>
      </c>
      <c r="B29" s="33" t="s">
        <v>58</v>
      </c>
      <c r="C29" s="246"/>
      <c r="D29" s="247"/>
      <c r="E29" s="247"/>
      <c r="F29" s="247"/>
      <c r="G29" s="247"/>
      <c r="H29" s="247"/>
      <c r="I29" s="247"/>
      <c r="J29" s="248"/>
      <c r="K29" s="41">
        <v>3000</v>
      </c>
    </row>
    <row r="30" spans="1:11" s="31" customFormat="1" ht="20.100000000000001" customHeight="1" x14ac:dyDescent="0.25">
      <c r="A30" s="32">
        <v>26</v>
      </c>
      <c r="B30" s="33" t="s">
        <v>59</v>
      </c>
      <c r="C30" s="246"/>
      <c r="D30" s="247"/>
      <c r="E30" s="247"/>
      <c r="F30" s="247"/>
      <c r="G30" s="247"/>
      <c r="H30" s="247"/>
      <c r="I30" s="247"/>
      <c r="J30" s="248"/>
      <c r="K30" s="41">
        <v>3000</v>
      </c>
    </row>
    <row r="31" spans="1:11" s="44" customFormat="1" ht="20.100000000000001" customHeight="1" x14ac:dyDescent="0.25">
      <c r="A31" s="249" t="s">
        <v>7</v>
      </c>
      <c r="B31" s="250"/>
      <c r="C31" s="250"/>
      <c r="D31" s="250"/>
      <c r="E31" s="250"/>
      <c r="F31" s="250"/>
      <c r="G31" s="250"/>
      <c r="H31" s="250"/>
      <c r="I31" s="251"/>
      <c r="J31" s="43">
        <f>SUM(J5:J26)</f>
        <v>74665559.590000004</v>
      </c>
      <c r="K31" s="43">
        <f>SUM(K5:K30)</f>
        <v>788655.59590000007</v>
      </c>
    </row>
    <row r="32" spans="1:11" s="19" customFormat="1" ht="11.25" customHeight="1" x14ac:dyDescent="0.25">
      <c r="A32" s="6"/>
      <c r="B32" s="6"/>
      <c r="C32" s="65"/>
      <c r="D32" s="6"/>
      <c r="E32" s="6"/>
      <c r="F32" s="6"/>
      <c r="G32" s="6"/>
      <c r="H32" s="6"/>
      <c r="I32" s="6"/>
      <c r="J32" s="6"/>
      <c r="K32" s="6"/>
    </row>
    <row r="33" spans="1:15" s="19" customFormat="1" ht="22.5" customHeight="1" x14ac:dyDescent="0.25">
      <c r="A33" s="269" t="s">
        <v>44</v>
      </c>
      <c r="B33" s="269"/>
      <c r="C33" s="269"/>
      <c r="D33" s="23">
        <f>K31*30%</f>
        <v>236596.67877</v>
      </c>
      <c r="E33" s="25" t="s">
        <v>33</v>
      </c>
      <c r="F33" s="60"/>
      <c r="G33" s="60"/>
      <c r="K33" s="6"/>
      <c r="L33" s="20"/>
      <c r="M33" s="20"/>
      <c r="N33" s="20"/>
      <c r="O33" s="20"/>
    </row>
    <row r="34" spans="1:15" s="19" customFormat="1" ht="24.75" customHeight="1" x14ac:dyDescent="0.25">
      <c r="A34" s="269" t="s">
        <v>49</v>
      </c>
      <c r="B34" s="269"/>
      <c r="C34" s="269"/>
      <c r="D34" s="24">
        <f>K31*70%</f>
        <v>552058.91712999996</v>
      </c>
      <c r="E34" s="25" t="s">
        <v>33</v>
      </c>
      <c r="F34" s="60"/>
      <c r="G34" s="60"/>
      <c r="K34" s="9"/>
      <c r="L34" s="20"/>
      <c r="M34" s="10"/>
      <c r="N34" s="11"/>
      <c r="O34" s="20"/>
    </row>
    <row r="35" spans="1:15" s="19" customFormat="1" ht="29.25" customHeight="1" x14ac:dyDescent="0.25">
      <c r="A35" s="6"/>
      <c r="B35" s="6"/>
      <c r="C35" s="65"/>
      <c r="D35" s="6"/>
      <c r="E35" s="6"/>
      <c r="F35" s="6"/>
      <c r="G35" s="6"/>
      <c r="H35" s="6"/>
      <c r="I35" s="6"/>
      <c r="J35" s="6"/>
      <c r="K35" s="9"/>
      <c r="L35" s="20"/>
      <c r="M35" s="12">
        <f>790861*2+797764</f>
        <v>2379486</v>
      </c>
      <c r="N35" s="13"/>
      <c r="O35" s="20"/>
    </row>
    <row r="36" spans="1:15" s="19" customFormat="1" ht="15.75" x14ac:dyDescent="0.25">
      <c r="C36"/>
      <c r="G36" s="265" t="s">
        <v>50</v>
      </c>
      <c r="H36" s="265"/>
      <c r="I36" s="265"/>
      <c r="J36" s="265"/>
      <c r="K36" s="265"/>
      <c r="L36" s="30"/>
      <c r="M36" s="20">
        <f>M35-2397486</f>
        <v>-18000</v>
      </c>
      <c r="N36" s="20"/>
      <c r="O36" s="20"/>
    </row>
    <row r="37" spans="1:15" s="19" customFormat="1" ht="15.75" x14ac:dyDescent="0.25">
      <c r="A37" s="266" t="s">
        <v>37</v>
      </c>
      <c r="B37" s="266"/>
      <c r="C37" s="266"/>
      <c r="D37" s="266"/>
      <c r="E37" s="266"/>
      <c r="F37" s="266"/>
      <c r="G37" s="266" t="s">
        <v>47</v>
      </c>
      <c r="H37" s="266"/>
      <c r="I37" s="266"/>
      <c r="J37" s="266"/>
      <c r="K37" s="266"/>
      <c r="L37" s="28"/>
      <c r="M37" s="20"/>
      <c r="N37" s="20"/>
      <c r="O37" s="20"/>
    </row>
    <row r="38" spans="1:15" s="19" customFormat="1" ht="16.5" x14ac:dyDescent="0.25">
      <c r="A38"/>
      <c r="B38"/>
      <c r="C38"/>
      <c r="G38" s="267" t="s">
        <v>36</v>
      </c>
      <c r="H38" s="267"/>
      <c r="I38" s="267"/>
      <c r="J38" s="267"/>
      <c r="K38" s="267"/>
      <c r="L38" s="29"/>
    </row>
    <row r="39" spans="1:15" s="19" customFormat="1" ht="15.75" x14ac:dyDescent="0.25">
      <c r="A39"/>
      <c r="B39"/>
      <c r="C39"/>
      <c r="G39"/>
      <c r="H39"/>
      <c r="I39"/>
      <c r="J39"/>
      <c r="K39"/>
      <c r="L39"/>
    </row>
    <row r="40" spans="1:15" s="19" customFormat="1" ht="15.75" x14ac:dyDescent="0.25">
      <c r="A40"/>
      <c r="B40"/>
      <c r="C40"/>
      <c r="G40"/>
      <c r="H40"/>
      <c r="I40"/>
      <c r="J40"/>
      <c r="K40"/>
      <c r="L40"/>
    </row>
    <row r="41" spans="1:15" s="19" customFormat="1" ht="15.75" x14ac:dyDescent="0.25">
      <c r="A41"/>
      <c r="B41"/>
      <c r="C41"/>
      <c r="G41"/>
      <c r="H41"/>
      <c r="I41"/>
      <c r="J41"/>
      <c r="K41"/>
      <c r="L41" s="7"/>
    </row>
    <row r="42" spans="1:15" s="19" customFormat="1" ht="15.75" x14ac:dyDescent="0.25">
      <c r="A42"/>
      <c r="B42"/>
      <c r="C42"/>
      <c r="D42" s="268"/>
      <c r="E42" s="268"/>
      <c r="G42"/>
      <c r="H42"/>
      <c r="I42"/>
      <c r="J42"/>
      <c r="K42"/>
      <c r="L42" s="26"/>
    </row>
    <row r="43" spans="1:15" s="19" customFormat="1" ht="15.75" x14ac:dyDescent="0.25">
      <c r="A43" s="27"/>
      <c r="B43"/>
      <c r="C43" s="27"/>
      <c r="G43" s="27"/>
      <c r="H43" s="27"/>
      <c r="I43" s="27"/>
      <c r="J43" s="27"/>
      <c r="K43" s="27"/>
      <c r="L43" s="27"/>
    </row>
    <row r="44" spans="1:15" s="31" customFormat="1" ht="18.75" x14ac:dyDescent="0.3">
      <c r="A44" s="253" t="s">
        <v>14</v>
      </c>
      <c r="B44" s="253"/>
      <c r="C44" s="253"/>
      <c r="D44" s="253"/>
      <c r="E44" s="253"/>
      <c r="F44" s="253"/>
      <c r="G44" s="253" t="s">
        <v>13</v>
      </c>
      <c r="H44" s="253"/>
      <c r="I44" s="253"/>
      <c r="J44" s="253"/>
      <c r="K44" s="253"/>
    </row>
    <row r="45" spans="1:15" s="19" customFormat="1" ht="15.75" x14ac:dyDescent="0.25">
      <c r="A45" s="6"/>
      <c r="B45" s="6"/>
      <c r="C45" s="7"/>
      <c r="D45" s="6"/>
      <c r="E45" s="6"/>
      <c r="F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A48" s="6"/>
      <c r="B48" s="6"/>
      <c r="C48" s="6"/>
      <c r="D48" s="6"/>
      <c r="E48" s="6"/>
      <c r="F48" s="6"/>
      <c r="G48" s="6"/>
      <c r="H48" s="6"/>
      <c r="I48" s="8"/>
      <c r="J48" s="6"/>
      <c r="K48" s="6"/>
    </row>
    <row r="49" spans="1:11" s="19" customFormat="1" ht="15.7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  <row r="58" spans="1:11" s="19" customFormat="1" ht="15.75" x14ac:dyDescent="0.25">
      <c r="C58" s="21"/>
    </row>
    <row r="59" spans="1:11" s="19" customFormat="1" ht="15.75" x14ac:dyDescent="0.25">
      <c r="C59" s="21"/>
    </row>
    <row r="60" spans="1:11" s="19" customFormat="1" ht="15.75" x14ac:dyDescent="0.25">
      <c r="C60" s="21"/>
    </row>
    <row r="61" spans="1:11" s="19" customFormat="1" ht="15.75" x14ac:dyDescent="0.25">
      <c r="C61" s="21"/>
    </row>
    <row r="62" spans="1:11" s="19" customFormat="1" ht="15.75" x14ac:dyDescent="0.25">
      <c r="C62" s="21"/>
    </row>
    <row r="63" spans="1:11" s="19" customFormat="1" ht="15.75" x14ac:dyDescent="0.25">
      <c r="C63" s="21"/>
    </row>
    <row r="64" spans="1:11" s="19" customFormat="1" ht="15.75" x14ac:dyDescent="0.25">
      <c r="C64" s="21"/>
    </row>
    <row r="65" spans="3:3" s="19" customFormat="1" ht="15.75" x14ac:dyDescent="0.25">
      <c r="C65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C33"/>
    <mergeCell ref="A34:C34"/>
    <mergeCell ref="A37:F37"/>
    <mergeCell ref="A44:F44"/>
    <mergeCell ref="G36:K36"/>
    <mergeCell ref="G37:K37"/>
    <mergeCell ref="G38:K38"/>
    <mergeCell ref="G44:K44"/>
    <mergeCell ref="D42:E42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zoomScale="85" zoomScaleNormal="85" workbookViewId="0">
      <pane ySplit="4" topLeftCell="A5" activePane="bottomLeft" state="frozen"/>
      <selection pane="bottomLeft" activeCell="A43" sqref="A43:XFD43"/>
    </sheetView>
  </sheetViews>
  <sheetFormatPr defaultRowHeight="15" x14ac:dyDescent="0.25"/>
  <cols>
    <col min="1" max="1" width="6.5703125" customWidth="1"/>
    <col min="2" max="2" width="27.28515625" customWidth="1"/>
    <col min="3" max="3" width="9.7109375" style="1" customWidth="1"/>
    <col min="4" max="4" width="11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9.75" customHeight="1" x14ac:dyDescent="0.25">
      <c r="A1" s="258" t="s">
        <v>42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51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2" t="s">
        <v>27</v>
      </c>
      <c r="F3" s="263"/>
      <c r="G3" s="262" t="s">
        <v>28</v>
      </c>
      <c r="H3" s="264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5" si="0">C5*E5</f>
        <v>0</v>
      </c>
      <c r="G5" s="36">
        <v>0.13</v>
      </c>
      <c r="H5" s="37">
        <f>(C5+D5+F5)*G5</f>
        <v>0.60709999999999997</v>
      </c>
      <c r="I5" s="38">
        <v>1390000</v>
      </c>
      <c r="J5" s="38">
        <f t="shared" ref="J5:J15" si="1">(C5+D5+F5+H5)*I5</f>
        <v>7335169</v>
      </c>
      <c r="K5" s="38">
        <f t="shared" ref="K5:K14" si="2">J5*1%</f>
        <v>73351.69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</v>
      </c>
      <c r="D6" s="34"/>
      <c r="E6" s="35"/>
      <c r="F6" s="34">
        <f t="shared" si="0"/>
        <v>0</v>
      </c>
      <c r="G6" s="36"/>
      <c r="H6" s="37">
        <f t="shared" ref="H6:H13" si="3">(C6+D6+F6)*G6</f>
        <v>0</v>
      </c>
      <c r="I6" s="38">
        <v>1390000</v>
      </c>
      <c r="J6" s="38">
        <f t="shared" si="1"/>
        <v>4170000</v>
      </c>
      <c r="K6" s="38">
        <f t="shared" si="2"/>
        <v>41700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3.33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4628700</v>
      </c>
      <c r="K7" s="38">
        <f t="shared" si="2"/>
        <v>46287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3"/>
        <v>0</v>
      </c>
      <c r="I8" s="38">
        <v>1390000</v>
      </c>
      <c r="J8" s="38">
        <f t="shared" si="1"/>
        <v>5087400</v>
      </c>
      <c r="K8" s="38">
        <f t="shared" si="2"/>
        <v>50874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4.6500000000000004</v>
      </c>
      <c r="D9" s="34"/>
      <c r="E9" s="35"/>
      <c r="F9" s="34">
        <f t="shared" si="0"/>
        <v>0</v>
      </c>
      <c r="G9" s="36">
        <v>0.18</v>
      </c>
      <c r="H9" s="37">
        <f t="shared" si="3"/>
        <v>0.83700000000000008</v>
      </c>
      <c r="I9" s="38">
        <v>1390000</v>
      </c>
      <c r="J9" s="38">
        <f t="shared" si="1"/>
        <v>7626930</v>
      </c>
      <c r="K9" s="38">
        <f t="shared" si="2"/>
        <v>76269.3</v>
      </c>
    </row>
    <row r="10" spans="1:14" s="31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3"/>
        <v>0</v>
      </c>
      <c r="I10" s="38">
        <v>1390000</v>
      </c>
      <c r="J10" s="38">
        <f t="shared" si="1"/>
        <v>7895200.0000000009</v>
      </c>
      <c r="K10" s="38">
        <f t="shared" si="2"/>
        <v>78952.000000000015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7.0000000000000007E-2</v>
      </c>
      <c r="F11" s="34">
        <f t="shared" si="0"/>
        <v>0.34860000000000008</v>
      </c>
      <c r="G11" s="36"/>
      <c r="H11" s="37">
        <f t="shared" si="3"/>
        <v>0</v>
      </c>
      <c r="I11" s="38">
        <v>1390000</v>
      </c>
      <c r="J11" s="38">
        <f t="shared" si="1"/>
        <v>7893254</v>
      </c>
      <c r="K11" s="38">
        <f t="shared" si="2"/>
        <v>78932.540000000008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/>
      <c r="H12" s="37">
        <f t="shared" si="3"/>
        <v>0</v>
      </c>
      <c r="I12" s="38">
        <v>1390000</v>
      </c>
      <c r="J12" s="38">
        <f t="shared" si="1"/>
        <v>4656500</v>
      </c>
      <c r="K12" s="38">
        <f t="shared" si="2"/>
        <v>46565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3"/>
        <v>0.83300000000000007</v>
      </c>
      <c r="I13" s="38">
        <v>1390000</v>
      </c>
      <c r="J13" s="38">
        <f t="shared" si="1"/>
        <v>7968870.0000000009</v>
      </c>
      <c r="K13" s="38">
        <f t="shared" si="2"/>
        <v>79688.700000000012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40">
        <v>1390000</v>
      </c>
      <c r="J14" s="38">
        <f t="shared" si="1"/>
        <v>3586200</v>
      </c>
      <c r="K14" s="38">
        <f t="shared" si="2"/>
        <v>35862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40">
        <v>1390001</v>
      </c>
      <c r="J15" s="38">
        <f t="shared" si="1"/>
        <v>3711302.67</v>
      </c>
      <c r="K15" s="38">
        <f>J15*1%</f>
        <v>37113.026700000002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>C16*E16</f>
        <v>0</v>
      </c>
      <c r="G16" s="36"/>
      <c r="H16" s="37"/>
      <c r="I16" s="40">
        <v>1390002</v>
      </c>
      <c r="J16" s="38">
        <f>(C16+D16+F16+H16)*I16</f>
        <v>5087407.32</v>
      </c>
      <c r="K16" s="38">
        <f>J16*1%</f>
        <v>50874.073200000006</v>
      </c>
    </row>
    <row r="17" spans="1:15" s="31" customFormat="1" ht="20.100000000000001" customHeight="1" x14ac:dyDescent="0.25">
      <c r="A17" s="32">
        <v>13</v>
      </c>
      <c r="B17" s="33" t="s">
        <v>16</v>
      </c>
      <c r="C17" s="243" t="s">
        <v>25</v>
      </c>
      <c r="D17" s="244"/>
      <c r="E17" s="244"/>
      <c r="F17" s="244"/>
      <c r="G17" s="244"/>
      <c r="H17" s="244"/>
      <c r="I17" s="244"/>
      <c r="J17" s="245"/>
      <c r="K17" s="41">
        <v>3000</v>
      </c>
    </row>
    <row r="18" spans="1:15" s="31" customFormat="1" ht="20.100000000000001" customHeight="1" x14ac:dyDescent="0.25">
      <c r="A18" s="32">
        <v>14</v>
      </c>
      <c r="B18" s="33" t="s">
        <v>17</v>
      </c>
      <c r="C18" s="246"/>
      <c r="D18" s="247"/>
      <c r="E18" s="247"/>
      <c r="F18" s="247"/>
      <c r="G18" s="247"/>
      <c r="H18" s="247"/>
      <c r="I18" s="247"/>
      <c r="J18" s="248"/>
      <c r="K18" s="41">
        <v>3000</v>
      </c>
    </row>
    <row r="19" spans="1:15" s="31" customFormat="1" ht="20.100000000000001" customHeight="1" x14ac:dyDescent="0.25">
      <c r="A19" s="32">
        <v>15</v>
      </c>
      <c r="B19" s="33" t="s">
        <v>19</v>
      </c>
      <c r="C19" s="246"/>
      <c r="D19" s="247"/>
      <c r="E19" s="247"/>
      <c r="F19" s="247"/>
      <c r="G19" s="247"/>
      <c r="H19" s="247"/>
      <c r="I19" s="247"/>
      <c r="J19" s="248"/>
      <c r="K19" s="41">
        <v>3000</v>
      </c>
    </row>
    <row r="20" spans="1:15" s="31" customFormat="1" ht="20.100000000000001" customHeight="1" x14ac:dyDescent="0.25">
      <c r="A20" s="32">
        <v>16</v>
      </c>
      <c r="B20" s="33" t="s">
        <v>20</v>
      </c>
      <c r="C20" s="246"/>
      <c r="D20" s="247"/>
      <c r="E20" s="247"/>
      <c r="F20" s="247"/>
      <c r="G20" s="247"/>
      <c r="H20" s="247"/>
      <c r="I20" s="247"/>
      <c r="J20" s="248"/>
      <c r="K20" s="41">
        <v>3000</v>
      </c>
    </row>
    <row r="21" spans="1:15" s="31" customFormat="1" ht="20.100000000000001" customHeight="1" x14ac:dyDescent="0.25">
      <c r="A21" s="32">
        <v>17</v>
      </c>
      <c r="B21" s="33" t="s">
        <v>21</v>
      </c>
      <c r="C21" s="246"/>
      <c r="D21" s="247"/>
      <c r="E21" s="247"/>
      <c r="F21" s="247"/>
      <c r="G21" s="247"/>
      <c r="H21" s="247"/>
      <c r="I21" s="247"/>
      <c r="J21" s="248"/>
      <c r="K21" s="41">
        <v>3000</v>
      </c>
    </row>
    <row r="22" spans="1:15" s="31" customFormat="1" ht="20.100000000000001" customHeight="1" x14ac:dyDescent="0.25">
      <c r="A22" s="32">
        <v>18</v>
      </c>
      <c r="B22" s="33" t="s">
        <v>22</v>
      </c>
      <c r="C22" s="246"/>
      <c r="D22" s="247"/>
      <c r="E22" s="247"/>
      <c r="F22" s="247"/>
      <c r="G22" s="247"/>
      <c r="H22" s="247"/>
      <c r="I22" s="247"/>
      <c r="J22" s="248"/>
      <c r="K22" s="41">
        <v>3000</v>
      </c>
    </row>
    <row r="23" spans="1:15" s="31" customFormat="1" ht="20.100000000000001" customHeight="1" x14ac:dyDescent="0.25">
      <c r="A23" s="32">
        <v>19</v>
      </c>
      <c r="B23" s="33" t="s">
        <v>23</v>
      </c>
      <c r="C23" s="246"/>
      <c r="D23" s="247"/>
      <c r="E23" s="247"/>
      <c r="F23" s="247"/>
      <c r="G23" s="247"/>
      <c r="H23" s="247"/>
      <c r="I23" s="247"/>
      <c r="J23" s="248"/>
      <c r="K23" s="41">
        <v>3000</v>
      </c>
    </row>
    <row r="24" spans="1:15" s="31" customFormat="1" ht="20.100000000000001" customHeight="1" x14ac:dyDescent="0.25">
      <c r="A24" s="32">
        <v>20</v>
      </c>
      <c r="B24" s="33" t="s">
        <v>39</v>
      </c>
      <c r="C24" s="246"/>
      <c r="D24" s="247"/>
      <c r="E24" s="247"/>
      <c r="F24" s="247"/>
      <c r="G24" s="247"/>
      <c r="H24" s="247"/>
      <c r="I24" s="247"/>
      <c r="J24" s="248"/>
      <c r="K24" s="41">
        <v>3000</v>
      </c>
    </row>
    <row r="25" spans="1:15" s="31" customFormat="1" ht="20.100000000000001" customHeight="1" x14ac:dyDescent="0.25">
      <c r="A25" s="32">
        <v>21</v>
      </c>
      <c r="B25" s="33" t="s">
        <v>24</v>
      </c>
      <c r="C25" s="246"/>
      <c r="D25" s="247"/>
      <c r="E25" s="247"/>
      <c r="F25" s="247"/>
      <c r="G25" s="247"/>
      <c r="H25" s="247"/>
      <c r="I25" s="247"/>
      <c r="J25" s="248"/>
      <c r="K25" s="41">
        <v>3000</v>
      </c>
    </row>
    <row r="26" spans="1:15" s="31" customFormat="1" ht="20.100000000000001" customHeight="1" x14ac:dyDescent="0.25">
      <c r="A26" s="32">
        <v>22</v>
      </c>
      <c r="B26" s="33" t="s">
        <v>35</v>
      </c>
      <c r="C26" s="246"/>
      <c r="D26" s="247"/>
      <c r="E26" s="247"/>
      <c r="F26" s="247"/>
      <c r="G26" s="247"/>
      <c r="H26" s="247"/>
      <c r="I26" s="247"/>
      <c r="J26" s="248"/>
      <c r="K26" s="41">
        <v>3000</v>
      </c>
    </row>
    <row r="27" spans="1:15" s="31" customFormat="1" ht="20.100000000000001" customHeight="1" x14ac:dyDescent="0.25">
      <c r="A27" s="32">
        <v>23</v>
      </c>
      <c r="B27" s="33" t="s">
        <v>57</v>
      </c>
      <c r="C27" s="246"/>
      <c r="D27" s="247"/>
      <c r="E27" s="247"/>
      <c r="F27" s="247"/>
      <c r="G27" s="247"/>
      <c r="H27" s="247"/>
      <c r="I27" s="247"/>
      <c r="J27" s="248"/>
      <c r="K27" s="41">
        <v>3000</v>
      </c>
    </row>
    <row r="28" spans="1:15" s="31" customFormat="1" ht="20.100000000000001" customHeight="1" x14ac:dyDescent="0.25">
      <c r="A28" s="32">
        <v>24</v>
      </c>
      <c r="B28" s="33" t="s">
        <v>58</v>
      </c>
      <c r="C28" s="246"/>
      <c r="D28" s="247"/>
      <c r="E28" s="247"/>
      <c r="F28" s="247"/>
      <c r="G28" s="247"/>
      <c r="H28" s="247"/>
      <c r="I28" s="247"/>
      <c r="J28" s="248"/>
      <c r="K28" s="41">
        <v>3000</v>
      </c>
    </row>
    <row r="29" spans="1:15" s="31" customFormat="1" ht="20.100000000000001" customHeight="1" x14ac:dyDescent="0.25">
      <c r="A29" s="32">
        <v>25</v>
      </c>
      <c r="B29" s="33" t="s">
        <v>59</v>
      </c>
      <c r="C29" s="246"/>
      <c r="D29" s="247"/>
      <c r="E29" s="247"/>
      <c r="F29" s="247"/>
      <c r="G29" s="247"/>
      <c r="H29" s="247"/>
      <c r="I29" s="247"/>
      <c r="J29" s="248"/>
      <c r="K29" s="41">
        <v>3000</v>
      </c>
    </row>
    <row r="30" spans="1:15" s="44" customFormat="1" ht="20.100000000000001" customHeight="1" x14ac:dyDescent="0.25">
      <c r="A30" s="249" t="s">
        <v>7</v>
      </c>
      <c r="B30" s="250"/>
      <c r="C30" s="250"/>
      <c r="D30" s="250"/>
      <c r="E30" s="250"/>
      <c r="F30" s="250"/>
      <c r="G30" s="250"/>
      <c r="H30" s="250"/>
      <c r="I30" s="251"/>
      <c r="J30" s="43">
        <f>SUM(J5:J24)</f>
        <v>69646932.99000001</v>
      </c>
      <c r="K30" s="43">
        <f>SUM(K5:K29)</f>
        <v>735469.32990000001</v>
      </c>
    </row>
    <row r="31" spans="1:15" s="19" customFormat="1" ht="11.25" customHeight="1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22.5" customHeight="1" x14ac:dyDescent="0.25">
      <c r="A32" s="269" t="s">
        <v>44</v>
      </c>
      <c r="B32" s="269"/>
      <c r="C32" s="269"/>
      <c r="D32" s="61">
        <f>K30*30%</f>
        <v>220640.79897</v>
      </c>
      <c r="E32" s="62" t="s">
        <v>33</v>
      </c>
      <c r="F32" s="60"/>
      <c r="G32" s="60"/>
      <c r="K32" s="6"/>
      <c r="L32" s="20"/>
      <c r="M32" s="20"/>
      <c r="N32" s="20"/>
      <c r="O32" s="20"/>
    </row>
    <row r="33" spans="1:15" s="19" customFormat="1" ht="24.75" customHeight="1" x14ac:dyDescent="0.25">
      <c r="A33" s="269" t="s">
        <v>45</v>
      </c>
      <c r="B33" s="269"/>
      <c r="C33" s="269"/>
      <c r="D33" s="61">
        <f>K30*70%</f>
        <v>514828.53092999995</v>
      </c>
      <c r="E33" s="62" t="s">
        <v>33</v>
      </c>
      <c r="F33" s="60"/>
      <c r="G33" s="60"/>
      <c r="K33" s="9"/>
      <c r="L33" s="20"/>
      <c r="M33" s="10"/>
      <c r="N33" s="11"/>
      <c r="O33" s="20"/>
    </row>
    <row r="34" spans="1:15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9"/>
      <c r="L34" s="20"/>
      <c r="M34" s="12"/>
      <c r="N34" s="13"/>
      <c r="O34" s="20"/>
    </row>
    <row r="35" spans="1:15" s="19" customFormat="1" ht="15.75" x14ac:dyDescent="0.25">
      <c r="C35"/>
      <c r="G35" s="265" t="s">
        <v>46</v>
      </c>
      <c r="H35" s="265"/>
      <c r="I35" s="265"/>
      <c r="J35" s="265"/>
      <c r="K35" s="265"/>
      <c r="L35" s="20"/>
      <c r="M35" s="20"/>
      <c r="N35" s="20"/>
      <c r="O35" s="20"/>
    </row>
    <row r="36" spans="1:15" s="19" customFormat="1" ht="15.75" x14ac:dyDescent="0.25">
      <c r="A36" s="266" t="s">
        <v>37</v>
      </c>
      <c r="B36" s="266"/>
      <c r="C36" s="266"/>
      <c r="D36" s="266"/>
      <c r="E36" s="266"/>
      <c r="F36" s="266"/>
      <c r="G36" s="266" t="s">
        <v>47</v>
      </c>
      <c r="H36" s="266"/>
      <c r="I36" s="266"/>
      <c r="J36" s="266"/>
      <c r="K36" s="266"/>
      <c r="L36" s="20"/>
      <c r="M36" s="20"/>
      <c r="N36" s="20"/>
      <c r="O36" s="20"/>
    </row>
    <row r="37" spans="1:15" s="19" customFormat="1" ht="16.5" x14ac:dyDescent="0.25">
      <c r="A37"/>
      <c r="B37"/>
      <c r="C37"/>
      <c r="G37" s="267" t="s">
        <v>36</v>
      </c>
      <c r="H37" s="267"/>
      <c r="I37" s="267"/>
      <c r="J37" s="267"/>
      <c r="K37" s="267"/>
    </row>
    <row r="38" spans="1:15" s="19" customFormat="1" ht="15.75" x14ac:dyDescent="0.25">
      <c r="A38"/>
      <c r="B38"/>
      <c r="C38"/>
      <c r="G38"/>
      <c r="H38"/>
      <c r="I38"/>
      <c r="J38"/>
      <c r="K38"/>
    </row>
    <row r="39" spans="1:15" s="19" customFormat="1" ht="15.75" x14ac:dyDescent="0.25">
      <c r="A39"/>
      <c r="B39"/>
      <c r="C39"/>
      <c r="G39"/>
      <c r="H39"/>
      <c r="I39"/>
      <c r="J39"/>
      <c r="K39"/>
    </row>
    <row r="40" spans="1:15" s="19" customFormat="1" ht="15.75" x14ac:dyDescent="0.25">
      <c r="A40"/>
      <c r="B40"/>
      <c r="C40"/>
      <c r="G40"/>
      <c r="H40"/>
      <c r="I40"/>
      <c r="J40"/>
      <c r="K40"/>
    </row>
    <row r="41" spans="1:15" s="19" customFormat="1" ht="15.75" x14ac:dyDescent="0.25">
      <c r="A41"/>
      <c r="B41"/>
      <c r="C41"/>
      <c r="D41" s="268"/>
      <c r="E41" s="268"/>
      <c r="G41"/>
      <c r="H41"/>
      <c r="I41"/>
      <c r="J41"/>
      <c r="K41"/>
    </row>
    <row r="42" spans="1:15" s="19" customFormat="1" ht="15.75" x14ac:dyDescent="0.25">
      <c r="A42" s="27"/>
      <c r="B42"/>
      <c r="C42" s="27"/>
      <c r="G42" s="27"/>
      <c r="H42" s="27"/>
      <c r="I42" s="27"/>
      <c r="J42" s="27"/>
      <c r="K42" s="27"/>
    </row>
    <row r="43" spans="1:15" s="31" customFormat="1" ht="18.75" x14ac:dyDescent="0.3">
      <c r="A43" s="253" t="s">
        <v>14</v>
      </c>
      <c r="B43" s="253"/>
      <c r="C43" s="253"/>
      <c r="D43" s="253"/>
      <c r="E43" s="253"/>
      <c r="F43" s="253"/>
      <c r="G43" s="253" t="s">
        <v>13</v>
      </c>
      <c r="H43" s="253"/>
      <c r="I43" s="253"/>
      <c r="J43" s="253"/>
      <c r="K43" s="253"/>
    </row>
    <row r="44" spans="1:15" s="19" customFormat="1" ht="15.75" x14ac:dyDescent="0.25">
      <c r="A44" s="6"/>
      <c r="B44" s="6"/>
      <c r="C44" s="6"/>
      <c r="D44" s="6"/>
      <c r="E44" s="6"/>
      <c r="F44" s="6"/>
      <c r="G44" s="6"/>
      <c r="H44" s="6"/>
      <c r="I44" s="8"/>
      <c r="J44" s="6"/>
      <c r="K44" s="6"/>
    </row>
    <row r="45" spans="1:15" s="19" customFormat="1" ht="15.7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A1:F1"/>
    <mergeCell ref="G1:K1"/>
    <mergeCell ref="A2:K2"/>
    <mergeCell ref="E3:F3"/>
    <mergeCell ref="G3:H3"/>
    <mergeCell ref="C17:J29"/>
    <mergeCell ref="A30:I30"/>
    <mergeCell ref="A32:C32"/>
    <mergeCell ref="A33:C33"/>
    <mergeCell ref="A43:F43"/>
    <mergeCell ref="G43:K43"/>
    <mergeCell ref="G35:K35"/>
    <mergeCell ref="A36:F36"/>
    <mergeCell ref="G36:K36"/>
    <mergeCell ref="G37:K37"/>
    <mergeCell ref="D41:E41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opLeftCell="A7" workbookViewId="0">
      <selection activeCell="I10" sqref="I10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2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205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204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32" t="s">
        <v>0</v>
      </c>
      <c r="B3" s="232" t="s">
        <v>1</v>
      </c>
      <c r="C3" s="233" t="s">
        <v>31</v>
      </c>
      <c r="D3" s="233" t="s">
        <v>26</v>
      </c>
      <c r="E3" s="262" t="s">
        <v>27</v>
      </c>
      <c r="F3" s="263"/>
      <c r="G3" s="262" t="s">
        <v>28</v>
      </c>
      <c r="H3" s="264"/>
      <c r="I3" s="233" t="s">
        <v>34</v>
      </c>
      <c r="J3" s="233" t="s">
        <v>29</v>
      </c>
      <c r="K3" s="231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8" si="0">C5*E5</f>
        <v>0</v>
      </c>
      <c r="G5" s="36">
        <v>0.14000000000000001</v>
      </c>
      <c r="H5" s="37">
        <f>(C5+D5+F5)*G5</f>
        <v>0.65380000000000005</v>
      </c>
      <c r="I5" s="38">
        <v>1490000</v>
      </c>
      <c r="J5" s="38">
        <f t="shared" ref="J5:J18" si="1">(C5+D5+F5+H5)*I5</f>
        <v>7932462</v>
      </c>
      <c r="K5" s="38">
        <f>J5*1%</f>
        <v>79324.62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2">(C6+D6+F6)*G6</f>
        <v>0</v>
      </c>
      <c r="I6" s="38">
        <v>1490000</v>
      </c>
      <c r="J6" s="38">
        <f t="shared" si="1"/>
        <v>4961700</v>
      </c>
      <c r="K6" s="38">
        <f t="shared" ref="K6:K14" si="3">J6*1%</f>
        <v>49617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2"/>
        <v>0</v>
      </c>
      <c r="I7" s="38">
        <v>1490000</v>
      </c>
      <c r="J7" s="38">
        <f t="shared" si="1"/>
        <v>5453400</v>
      </c>
      <c r="K7" s="38">
        <f t="shared" si="3"/>
        <v>54534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2"/>
        <v>0</v>
      </c>
      <c r="I8" s="38">
        <v>1490000</v>
      </c>
      <c r="J8" s="38">
        <f t="shared" si="1"/>
        <v>5453400</v>
      </c>
      <c r="K8" s="38">
        <f t="shared" si="3"/>
        <v>54534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2"/>
        <v>0.94620000000000004</v>
      </c>
      <c r="I9" s="38">
        <v>1490000</v>
      </c>
      <c r="J9" s="38">
        <f t="shared" si="1"/>
        <v>8830038</v>
      </c>
      <c r="K9" s="38">
        <f t="shared" si="3"/>
        <v>88300.38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2"/>
        <v>0</v>
      </c>
      <c r="I10" s="38">
        <v>1490000</v>
      </c>
      <c r="J10" s="38">
        <f t="shared" si="1"/>
        <v>8463200</v>
      </c>
      <c r="K10" s="38">
        <f t="shared" si="3"/>
        <v>84632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2"/>
        <v>0</v>
      </c>
      <c r="I11" s="38">
        <v>1490000</v>
      </c>
      <c r="J11" s="38">
        <f t="shared" si="1"/>
        <v>8535316</v>
      </c>
      <c r="K11" s="38">
        <f t="shared" si="3"/>
        <v>85353.16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2"/>
        <v>0.20099999999999998</v>
      </c>
      <c r="I12" s="38">
        <v>1490000</v>
      </c>
      <c r="J12" s="38">
        <f t="shared" si="1"/>
        <v>5290990</v>
      </c>
      <c r="K12" s="38">
        <f t="shared" si="3"/>
        <v>52909.9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2"/>
        <v>0.83300000000000007</v>
      </c>
      <c r="I13" s="38">
        <v>1490000</v>
      </c>
      <c r="J13" s="38">
        <f t="shared" si="1"/>
        <v>8542170</v>
      </c>
      <c r="K13" s="38">
        <f t="shared" si="3"/>
        <v>85421.7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38">
        <v>1490000</v>
      </c>
      <c r="J14" s="38">
        <f t="shared" si="1"/>
        <v>3844200</v>
      </c>
      <c r="K14" s="38">
        <f t="shared" si="3"/>
        <v>38442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1490000</v>
      </c>
      <c r="J15" s="38">
        <f t="shared" si="1"/>
        <v>3978300</v>
      </c>
      <c r="K15" s="38">
        <f>J15*1%</f>
        <v>39783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 t="shared" si="0"/>
        <v>0</v>
      </c>
      <c r="G16" s="36"/>
      <c r="H16" s="37">
        <f>(C16+D16+F16)*G16</f>
        <v>0</v>
      </c>
      <c r="I16" s="38">
        <v>1490000</v>
      </c>
      <c r="J16" s="38">
        <f t="shared" si="1"/>
        <v>5453400</v>
      </c>
      <c r="K16" s="38">
        <f>J16*1%</f>
        <v>54534</v>
      </c>
    </row>
    <row r="17" spans="1:14" s="31" customFormat="1" ht="20.100000000000001" customHeight="1" x14ac:dyDescent="0.25">
      <c r="A17" s="32">
        <v>13</v>
      </c>
      <c r="B17" s="211" t="s">
        <v>190</v>
      </c>
      <c r="C17" s="34">
        <v>3</v>
      </c>
      <c r="D17" s="34"/>
      <c r="E17" s="35"/>
      <c r="F17" s="34">
        <f t="shared" si="0"/>
        <v>0</v>
      </c>
      <c r="G17" s="36"/>
      <c r="H17" s="37"/>
      <c r="I17" s="38">
        <v>1490000</v>
      </c>
      <c r="J17" s="38">
        <f t="shared" si="1"/>
        <v>4470000</v>
      </c>
      <c r="K17" s="38">
        <f t="shared" ref="K17:K18" si="4">J17*1%</f>
        <v>44700</v>
      </c>
    </row>
    <row r="18" spans="1:14" s="31" customFormat="1" ht="20.100000000000001" customHeight="1" x14ac:dyDescent="0.25">
      <c r="A18" s="32">
        <v>14</v>
      </c>
      <c r="B18" s="33" t="s">
        <v>187</v>
      </c>
      <c r="C18" s="34">
        <v>2.67</v>
      </c>
      <c r="D18" s="34"/>
      <c r="E18" s="34"/>
      <c r="F18" s="34">
        <f t="shared" si="0"/>
        <v>0</v>
      </c>
      <c r="G18" s="34"/>
      <c r="H18" s="34"/>
      <c r="I18" s="38">
        <v>1490000</v>
      </c>
      <c r="J18" s="38">
        <f t="shared" si="1"/>
        <v>3978300</v>
      </c>
      <c r="K18" s="38">
        <f t="shared" si="4"/>
        <v>39783</v>
      </c>
    </row>
    <row r="19" spans="1:14" s="31" customFormat="1" ht="20.100000000000001" customHeight="1" x14ac:dyDescent="0.25">
      <c r="A19" s="32">
        <v>15</v>
      </c>
      <c r="B19" s="33" t="s">
        <v>209</v>
      </c>
      <c r="C19" s="239"/>
      <c r="D19" s="240"/>
      <c r="E19" s="240"/>
      <c r="F19" s="240"/>
      <c r="G19" s="240"/>
      <c r="H19" s="240"/>
      <c r="I19" s="240"/>
      <c r="J19" s="241"/>
      <c r="K19" s="242">
        <v>3000</v>
      </c>
    </row>
    <row r="20" spans="1:14" s="31" customFormat="1" ht="20.100000000000001" customHeight="1" x14ac:dyDescent="0.25">
      <c r="A20" s="32">
        <v>16</v>
      </c>
      <c r="B20" s="33" t="s">
        <v>16</v>
      </c>
      <c r="C20" s="239"/>
      <c r="D20" s="240"/>
      <c r="E20" s="240"/>
      <c r="F20" s="240"/>
      <c r="G20" s="240"/>
      <c r="H20" s="240"/>
      <c r="I20" s="240"/>
      <c r="J20" s="241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19</v>
      </c>
      <c r="C21" s="239"/>
      <c r="D21" s="240"/>
      <c r="E21" s="240"/>
      <c r="F21" s="240"/>
      <c r="G21" s="240"/>
      <c r="H21" s="240"/>
      <c r="I21" s="240"/>
      <c r="J21" s="241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20</v>
      </c>
      <c r="C22" s="239"/>
      <c r="D22" s="240"/>
      <c r="E22" s="240"/>
      <c r="F22" s="240"/>
      <c r="G22" s="240"/>
      <c r="H22" s="240"/>
      <c r="I22" s="240"/>
      <c r="J22" s="241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21</v>
      </c>
      <c r="C23" s="239"/>
      <c r="D23" s="240"/>
      <c r="E23" s="240"/>
      <c r="F23" s="240"/>
      <c r="G23" s="240"/>
      <c r="H23" s="240"/>
      <c r="I23" s="240"/>
      <c r="J23" s="241"/>
      <c r="K23" s="41">
        <v>3000</v>
      </c>
    </row>
    <row r="24" spans="1:14" s="31" customFormat="1" ht="20.100000000000001" customHeight="1" x14ac:dyDescent="0.25">
      <c r="A24" s="32">
        <v>20</v>
      </c>
      <c r="B24" s="33" t="s">
        <v>22</v>
      </c>
      <c r="C24" s="239"/>
      <c r="D24" s="240"/>
      <c r="E24" s="240"/>
      <c r="F24" s="240"/>
      <c r="G24" s="240"/>
      <c r="H24" s="240"/>
      <c r="I24" s="240"/>
      <c r="J24" s="241"/>
      <c r="K24" s="41">
        <v>3000</v>
      </c>
    </row>
    <row r="25" spans="1:14" s="39" customFormat="1" ht="20.100000000000001" customHeight="1" x14ac:dyDescent="0.25">
      <c r="A25" s="32">
        <v>21</v>
      </c>
      <c r="B25" s="33" t="s">
        <v>23</v>
      </c>
      <c r="C25" s="239"/>
      <c r="D25" s="240"/>
      <c r="E25" s="240"/>
      <c r="F25" s="240"/>
      <c r="G25" s="240"/>
      <c r="H25" s="240"/>
      <c r="I25" s="240"/>
      <c r="J25" s="241"/>
      <c r="K25" s="41">
        <v>3000</v>
      </c>
    </row>
    <row r="26" spans="1:14" s="45" customFormat="1" ht="20.100000000000001" customHeight="1" x14ac:dyDescent="0.25">
      <c r="A26" s="32">
        <v>22</v>
      </c>
      <c r="B26" s="33" t="s">
        <v>218</v>
      </c>
      <c r="C26" s="239"/>
      <c r="D26" s="240"/>
      <c r="E26" s="240"/>
      <c r="F26" s="240"/>
      <c r="G26" s="240"/>
      <c r="H26" s="240"/>
      <c r="I26" s="240"/>
      <c r="J26" s="241"/>
      <c r="K26" s="41">
        <v>3000</v>
      </c>
      <c r="N26" s="55">
        <f>SUM(K5:K26)</f>
        <v>875868.76</v>
      </c>
    </row>
    <row r="27" spans="1:14" s="31" customFormat="1" ht="20.100000000000001" customHeight="1" x14ac:dyDescent="0.25">
      <c r="A27" s="32">
        <v>23</v>
      </c>
      <c r="B27" s="33" t="s">
        <v>35</v>
      </c>
      <c r="C27" s="240"/>
      <c r="D27" s="240"/>
      <c r="E27" s="240"/>
      <c r="F27" s="240"/>
      <c r="G27" s="240"/>
      <c r="H27" s="240"/>
      <c r="I27" s="240"/>
      <c r="J27" s="241"/>
      <c r="K27" s="41">
        <v>3000</v>
      </c>
      <c r="N27" s="42"/>
    </row>
    <row r="28" spans="1:14" s="31" customFormat="1" ht="20.100000000000001" customHeight="1" x14ac:dyDescent="0.25">
      <c r="A28" s="32">
        <v>24</v>
      </c>
      <c r="B28" s="33" t="s">
        <v>57</v>
      </c>
      <c r="C28" s="240"/>
      <c r="D28" s="240"/>
      <c r="E28" s="240"/>
      <c r="F28" s="240"/>
      <c r="G28" s="240"/>
      <c r="H28" s="240"/>
      <c r="I28" s="240"/>
      <c r="J28" s="241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64</v>
      </c>
      <c r="C29" s="240"/>
      <c r="D29" s="240"/>
      <c r="E29" s="240"/>
      <c r="F29" s="240"/>
      <c r="G29" s="240"/>
      <c r="H29" s="240"/>
      <c r="I29" s="240"/>
      <c r="J29" s="241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212" t="s">
        <v>65</v>
      </c>
      <c r="C30" s="240"/>
      <c r="D30" s="240"/>
      <c r="E30" s="240"/>
      <c r="F30" s="240"/>
      <c r="G30" s="240"/>
      <c r="H30" s="240"/>
      <c r="I30" s="240"/>
      <c r="J30" s="241"/>
      <c r="K30" s="41">
        <v>3000</v>
      </c>
      <c r="N30" s="42"/>
    </row>
    <row r="31" spans="1:14" s="31" customFormat="1" ht="20.100000000000001" customHeight="1" x14ac:dyDescent="0.25">
      <c r="A31" s="32">
        <v>27</v>
      </c>
      <c r="B31" s="212" t="s">
        <v>219</v>
      </c>
      <c r="C31" s="240"/>
      <c r="D31" s="240"/>
      <c r="E31" s="240"/>
      <c r="F31" s="240"/>
      <c r="G31" s="240"/>
      <c r="H31" s="240"/>
      <c r="I31" s="240"/>
      <c r="J31" s="241"/>
      <c r="K31" s="41">
        <v>3000</v>
      </c>
      <c r="N31" s="42"/>
    </row>
    <row r="32" spans="1:14" s="31" customFormat="1" ht="20.100000000000001" customHeight="1" x14ac:dyDescent="0.25">
      <c r="A32" s="32">
        <v>28</v>
      </c>
      <c r="B32" s="211" t="s">
        <v>192</v>
      </c>
      <c r="C32" s="226"/>
      <c r="D32" s="226"/>
      <c r="E32" s="226"/>
      <c r="F32" s="226"/>
      <c r="G32" s="226"/>
      <c r="H32" s="226"/>
      <c r="I32" s="226"/>
      <c r="J32" s="227"/>
      <c r="K32" s="41">
        <v>3000</v>
      </c>
      <c r="N32" s="42"/>
    </row>
    <row r="33" spans="1:15" s="31" customFormat="1" ht="20.100000000000001" customHeight="1" x14ac:dyDescent="0.25">
      <c r="A33" s="32">
        <v>29</v>
      </c>
      <c r="B33" s="211" t="s">
        <v>193</v>
      </c>
      <c r="C33" s="226"/>
      <c r="D33" s="226"/>
      <c r="E33" s="226"/>
      <c r="F33" s="226"/>
      <c r="G33" s="226"/>
      <c r="H33" s="226"/>
      <c r="I33" s="226"/>
      <c r="J33" s="227"/>
      <c r="K33" s="41">
        <v>3000</v>
      </c>
      <c r="N33" s="42"/>
    </row>
    <row r="34" spans="1:15" s="44" customFormat="1" ht="29.25" customHeight="1" x14ac:dyDescent="0.25">
      <c r="A34" s="249" t="s">
        <v>7</v>
      </c>
      <c r="B34" s="250"/>
      <c r="C34" s="250"/>
      <c r="D34" s="250"/>
      <c r="E34" s="250"/>
      <c r="F34" s="250"/>
      <c r="G34" s="250"/>
      <c r="H34" s="250"/>
      <c r="I34" s="251"/>
      <c r="J34" s="43"/>
      <c r="K34" s="43">
        <f>SUM(K5:K33)</f>
        <v>896868.76</v>
      </c>
    </row>
    <row r="35" spans="1:15" s="31" customFormat="1" ht="11.25" customHeight="1" x14ac:dyDescent="0.25">
      <c r="A35" s="45"/>
      <c r="B35" s="45"/>
      <c r="C35" s="229"/>
      <c r="D35" s="45"/>
      <c r="E35" s="45"/>
      <c r="F35" s="45"/>
      <c r="G35" s="45"/>
      <c r="H35" s="45"/>
      <c r="I35" s="45"/>
      <c r="J35" s="45"/>
      <c r="K35" s="45"/>
    </row>
    <row r="36" spans="1:15" s="31" customFormat="1" ht="22.5" customHeight="1" x14ac:dyDescent="0.25">
      <c r="A36" s="252" t="s">
        <v>44</v>
      </c>
      <c r="B36" s="252"/>
      <c r="C36" s="58">
        <f>K34*30%</f>
        <v>269060.62799999997</v>
      </c>
      <c r="D36" s="59" t="s">
        <v>33</v>
      </c>
      <c r="E36" s="57"/>
      <c r="F36" s="57"/>
      <c r="G36" s="57"/>
      <c r="K36" s="45"/>
      <c r="L36" s="47"/>
      <c r="M36" s="47"/>
      <c r="N36" s="47"/>
      <c r="O36" s="47"/>
    </row>
    <row r="37" spans="1:15" s="31" customFormat="1" ht="24.75" customHeight="1" x14ac:dyDescent="0.25">
      <c r="A37" s="252" t="s">
        <v>45</v>
      </c>
      <c r="B37" s="252"/>
      <c r="C37" s="58">
        <f>K34*70%</f>
        <v>627808.13199999998</v>
      </c>
      <c r="D37" s="59" t="s">
        <v>33</v>
      </c>
      <c r="E37" s="57"/>
      <c r="F37" s="57"/>
      <c r="G37" s="57"/>
      <c r="K37" s="48"/>
      <c r="L37" s="47"/>
      <c r="M37" s="49"/>
      <c r="N37" s="50"/>
      <c r="O37" s="47"/>
    </row>
    <row r="38" spans="1:15" s="31" customFormat="1" ht="15.75" x14ac:dyDescent="0.25">
      <c r="A38" s="45"/>
      <c r="B38" s="45"/>
      <c r="C38" s="229"/>
      <c r="D38" s="45"/>
      <c r="E38" s="45"/>
      <c r="F38" s="45"/>
      <c r="G38" s="45"/>
      <c r="H38" s="45"/>
      <c r="I38" s="45"/>
      <c r="J38" s="45"/>
      <c r="K38" s="48"/>
      <c r="L38" s="47"/>
      <c r="M38" s="51"/>
      <c r="N38" s="52"/>
      <c r="O38" s="47"/>
    </row>
    <row r="39" spans="1:15" s="31" customFormat="1" ht="15.75" x14ac:dyDescent="0.25">
      <c r="A39" s="254"/>
      <c r="B39" s="254"/>
      <c r="C39" s="53"/>
      <c r="G39" s="255" t="s">
        <v>211</v>
      </c>
      <c r="H39" s="255"/>
      <c r="I39" s="255"/>
      <c r="J39" s="255"/>
      <c r="K39" s="255"/>
      <c r="L39" s="47"/>
      <c r="M39" s="47"/>
      <c r="N39" s="47"/>
      <c r="O39" s="47"/>
    </row>
    <row r="40" spans="1:15" s="31" customFormat="1" ht="15.75" x14ac:dyDescent="0.25">
      <c r="A40" s="256" t="s">
        <v>37</v>
      </c>
      <c r="B40" s="256"/>
      <c r="C40" s="256"/>
      <c r="D40" s="256"/>
      <c r="E40" s="256"/>
      <c r="F40" s="256"/>
      <c r="G40" s="256" t="s">
        <v>47</v>
      </c>
      <c r="H40" s="256"/>
      <c r="I40" s="256"/>
      <c r="J40" s="256"/>
      <c r="K40" s="256"/>
      <c r="L40" s="47"/>
      <c r="M40" s="47"/>
      <c r="N40" s="47"/>
      <c r="O40" s="47"/>
    </row>
    <row r="41" spans="1:15" s="31" customFormat="1" ht="16.5" x14ac:dyDescent="0.25">
      <c r="A41" s="53"/>
      <c r="B41" s="53"/>
      <c r="C41" s="53"/>
      <c r="G41" s="257" t="s">
        <v>36</v>
      </c>
      <c r="H41" s="257"/>
      <c r="I41" s="257"/>
      <c r="J41" s="257"/>
      <c r="K41" s="257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3"/>
      <c r="B43" s="53"/>
      <c r="C43" s="53"/>
      <c r="G43" s="53"/>
      <c r="H43" s="53"/>
      <c r="I43" s="53"/>
      <c r="J43" s="53"/>
      <c r="K43" s="53"/>
    </row>
    <row r="44" spans="1:15" s="31" customFormat="1" ht="15.75" x14ac:dyDescent="0.25">
      <c r="A44" s="53"/>
      <c r="B44" s="53"/>
      <c r="C44" s="53"/>
      <c r="G44" s="53"/>
      <c r="H44" s="53"/>
      <c r="I44" s="53"/>
      <c r="J44" s="53"/>
      <c r="K44" s="53"/>
    </row>
    <row r="45" spans="1:15" s="31" customFormat="1" ht="15.75" x14ac:dyDescent="0.25">
      <c r="A45" s="53"/>
      <c r="B45" s="53"/>
      <c r="C45" s="53"/>
      <c r="G45" s="53"/>
      <c r="H45" s="53"/>
      <c r="I45" s="53"/>
      <c r="J45" s="53"/>
      <c r="K45" s="53"/>
    </row>
    <row r="46" spans="1:15" s="31" customFormat="1" ht="15.75" x14ac:dyDescent="0.25">
      <c r="A46" s="54"/>
      <c r="B46" s="53"/>
      <c r="C46" s="54"/>
      <c r="G46" s="54"/>
      <c r="H46" s="54"/>
      <c r="I46" s="54"/>
      <c r="J46" s="54"/>
      <c r="K46" s="54"/>
    </row>
    <row r="47" spans="1:15" s="31" customFormat="1" ht="18.75" x14ac:dyDescent="0.3">
      <c r="A47" s="253" t="s">
        <v>14</v>
      </c>
      <c r="B47" s="253"/>
      <c r="C47" s="253"/>
      <c r="D47" s="253"/>
      <c r="E47" s="253"/>
      <c r="F47" s="253"/>
      <c r="G47" s="253" t="s">
        <v>13</v>
      </c>
      <c r="H47" s="253"/>
      <c r="I47" s="253"/>
      <c r="J47" s="253"/>
      <c r="K47" s="253"/>
    </row>
    <row r="48" spans="1:15" s="31" customFormat="1" ht="15.75" x14ac:dyDescent="0.25">
      <c r="A48" s="45"/>
      <c r="B48" s="45"/>
      <c r="C48" s="45"/>
      <c r="D48" s="45"/>
      <c r="E48" s="45"/>
      <c r="F48" s="45"/>
      <c r="G48" s="45"/>
      <c r="H48" s="45"/>
      <c r="I48" s="55"/>
      <c r="J48" s="45"/>
      <c r="K48" s="45"/>
    </row>
    <row r="49" spans="1:11" s="31" customFormat="1" ht="15.75" x14ac:dyDescent="0.25">
      <c r="A49" s="45"/>
      <c r="B49" s="45"/>
      <c r="C49" s="229"/>
      <c r="D49" s="45"/>
      <c r="E49" s="45"/>
      <c r="F49" s="45"/>
      <c r="G49" s="45"/>
      <c r="H49" s="45"/>
      <c r="I49" s="45"/>
      <c r="J49" s="45"/>
      <c r="K49" s="45"/>
    </row>
    <row r="50" spans="1:11" s="31" customFormat="1" ht="15.75" x14ac:dyDescent="0.25">
      <c r="A50" s="45"/>
      <c r="B50" s="45"/>
      <c r="C50" s="45"/>
      <c r="D50" s="45"/>
      <c r="E50" s="45"/>
      <c r="F50" s="45"/>
      <c r="G50" s="45"/>
      <c r="H50" s="45"/>
      <c r="I50" s="55"/>
      <c r="J50" s="45"/>
      <c r="K50" s="45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</sheetData>
  <mergeCells count="15">
    <mergeCell ref="G41:K41"/>
    <mergeCell ref="A47:F47"/>
    <mergeCell ref="G47:K47"/>
    <mergeCell ref="A34:I34"/>
    <mergeCell ref="A36:B36"/>
    <mergeCell ref="A37:B37"/>
    <mergeCell ref="A39:B39"/>
    <mergeCell ref="G39:K39"/>
    <mergeCell ref="A40:F40"/>
    <mergeCell ref="G40:K40"/>
    <mergeCell ref="A1:F1"/>
    <mergeCell ref="G1:K1"/>
    <mergeCell ref="A2:K2"/>
    <mergeCell ref="E3:F3"/>
    <mergeCell ref="G3:H3"/>
  </mergeCells>
  <pageMargins left="0.28999999999999998" right="0.21" top="0.28000000000000003" bottom="0.33" header="0.3" footer="0.3"/>
  <pageSetup paperSize="9" scale="8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workbookViewId="0">
      <selection activeCell="K33" sqref="K33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3.8554687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205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208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32" t="s">
        <v>0</v>
      </c>
      <c r="B3" s="232" t="s">
        <v>1</v>
      </c>
      <c r="C3" s="233" t="s">
        <v>31</v>
      </c>
      <c r="D3" s="233" t="s">
        <v>26</v>
      </c>
      <c r="E3" s="262" t="s">
        <v>27</v>
      </c>
      <c r="F3" s="263"/>
      <c r="G3" s="262" t="s">
        <v>28</v>
      </c>
      <c r="H3" s="264"/>
      <c r="I3" s="233" t="s">
        <v>34</v>
      </c>
      <c r="J3" s="233" t="s">
        <v>29</v>
      </c>
      <c r="K3" s="238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7" si="0">C5*E5</f>
        <v>0</v>
      </c>
      <c r="G5" s="36">
        <v>0.14000000000000001</v>
      </c>
      <c r="H5" s="37">
        <f>(C5+D5+F5)*G5</f>
        <v>0.65380000000000005</v>
      </c>
      <c r="I5" s="38">
        <v>1490000</v>
      </c>
      <c r="J5" s="38">
        <f t="shared" ref="J5:J19" si="1">(C5+D5+F5+H5)*I5</f>
        <v>7932462</v>
      </c>
      <c r="K5" s="38">
        <f>J5*1%</f>
        <v>79324.62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2">(C6+D6+F6)*G6</f>
        <v>0</v>
      </c>
      <c r="I6" s="38">
        <v>1490000</v>
      </c>
      <c r="J6" s="38">
        <f t="shared" si="1"/>
        <v>4961700</v>
      </c>
      <c r="K6" s="38">
        <f t="shared" ref="K6:K14" si="3">J6*1%</f>
        <v>49617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2"/>
        <v>0</v>
      </c>
      <c r="I7" s="38">
        <v>1490000</v>
      </c>
      <c r="J7" s="38">
        <f t="shared" si="1"/>
        <v>5453400</v>
      </c>
      <c r="K7" s="38">
        <f t="shared" si="3"/>
        <v>54534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2"/>
        <v>0</v>
      </c>
      <c r="I8" s="38">
        <v>1490000</v>
      </c>
      <c r="J8" s="38">
        <f t="shared" si="1"/>
        <v>5453400</v>
      </c>
      <c r="K8" s="38">
        <f t="shared" si="3"/>
        <v>54534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2"/>
        <v>0.94620000000000004</v>
      </c>
      <c r="I9" s="38">
        <v>1490000</v>
      </c>
      <c r="J9" s="38">
        <f t="shared" si="1"/>
        <v>8830038</v>
      </c>
      <c r="K9" s="38">
        <f t="shared" si="3"/>
        <v>88300.38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2"/>
        <v>0</v>
      </c>
      <c r="I10" s="38">
        <v>1490000</v>
      </c>
      <c r="J10" s="38">
        <f t="shared" si="1"/>
        <v>8463200</v>
      </c>
      <c r="K10" s="38">
        <f t="shared" si="3"/>
        <v>84632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2"/>
        <v>0</v>
      </c>
      <c r="I11" s="38">
        <v>1490000</v>
      </c>
      <c r="J11" s="38">
        <f t="shared" si="1"/>
        <v>8535316</v>
      </c>
      <c r="K11" s="38">
        <f t="shared" si="3"/>
        <v>85353.16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2"/>
        <v>0.20099999999999998</v>
      </c>
      <c r="I12" s="38">
        <v>1490000</v>
      </c>
      <c r="J12" s="38">
        <f t="shared" si="1"/>
        <v>5290990</v>
      </c>
      <c r="K12" s="38">
        <f t="shared" si="3"/>
        <v>52909.9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2"/>
        <v>0.83300000000000007</v>
      </c>
      <c r="I13" s="38">
        <v>1490000</v>
      </c>
      <c r="J13" s="38">
        <f t="shared" si="1"/>
        <v>8542170</v>
      </c>
      <c r="K13" s="38">
        <f t="shared" si="3"/>
        <v>85421.7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38">
        <v>1490000</v>
      </c>
      <c r="J14" s="38">
        <f t="shared" si="1"/>
        <v>3844200</v>
      </c>
      <c r="K14" s="38">
        <f t="shared" si="3"/>
        <v>38442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1490000</v>
      </c>
      <c r="J15" s="38">
        <f t="shared" si="1"/>
        <v>3978300</v>
      </c>
      <c r="K15" s="38">
        <f>J15*1%</f>
        <v>39783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 t="shared" si="0"/>
        <v>0</v>
      </c>
      <c r="G16" s="36"/>
      <c r="H16" s="37">
        <f>(C16+D16+F16)*G16</f>
        <v>0</v>
      </c>
      <c r="I16" s="38">
        <v>1490000</v>
      </c>
      <c r="J16" s="38">
        <f t="shared" si="1"/>
        <v>5453400</v>
      </c>
      <c r="K16" s="38">
        <f>J16*1%</f>
        <v>54534</v>
      </c>
    </row>
    <row r="17" spans="1:14" s="31" customFormat="1" ht="20.100000000000001" customHeight="1" x14ac:dyDescent="0.25">
      <c r="A17" s="32">
        <v>13</v>
      </c>
      <c r="B17" s="211" t="s">
        <v>190</v>
      </c>
      <c r="C17" s="34">
        <v>3</v>
      </c>
      <c r="D17" s="34"/>
      <c r="E17" s="35"/>
      <c r="F17" s="34">
        <f t="shared" si="0"/>
        <v>0</v>
      </c>
      <c r="G17" s="36"/>
      <c r="H17" s="37"/>
      <c r="I17" s="38">
        <v>1490000</v>
      </c>
      <c r="J17" s="38">
        <f t="shared" si="1"/>
        <v>4470000</v>
      </c>
      <c r="K17" s="38">
        <f t="shared" ref="K17:K19" si="4">J17*1%</f>
        <v>44700</v>
      </c>
    </row>
    <row r="18" spans="1:14" s="31" customFormat="1" ht="20.100000000000001" customHeight="1" x14ac:dyDescent="0.25">
      <c r="A18" s="32">
        <v>14</v>
      </c>
      <c r="B18" s="211" t="s">
        <v>199</v>
      </c>
      <c r="C18" s="34">
        <v>2.41</v>
      </c>
      <c r="D18" s="34"/>
      <c r="E18" s="35"/>
      <c r="F18" s="34"/>
      <c r="G18" s="36"/>
      <c r="H18" s="37"/>
      <c r="I18" s="38">
        <v>1490000</v>
      </c>
      <c r="J18" s="38">
        <f t="shared" si="1"/>
        <v>3590900</v>
      </c>
      <c r="K18" s="38">
        <f t="shared" si="4"/>
        <v>35909</v>
      </c>
    </row>
    <row r="19" spans="1:14" s="31" customFormat="1" ht="20.100000000000001" customHeight="1" x14ac:dyDescent="0.25">
      <c r="A19" s="32">
        <v>15</v>
      </c>
      <c r="B19" s="33" t="s">
        <v>187</v>
      </c>
      <c r="C19" s="34">
        <v>2.67</v>
      </c>
      <c r="D19" s="34"/>
      <c r="E19" s="34"/>
      <c r="F19" s="34">
        <f t="shared" ref="F19" si="5">C19*E19</f>
        <v>0</v>
      </c>
      <c r="G19" s="34"/>
      <c r="H19" s="34"/>
      <c r="I19" s="38">
        <v>1490000</v>
      </c>
      <c r="J19" s="38">
        <f t="shared" si="1"/>
        <v>3978300</v>
      </c>
      <c r="K19" s="38">
        <f t="shared" si="4"/>
        <v>39783</v>
      </c>
    </row>
    <row r="20" spans="1:14" s="31" customFormat="1" ht="20.100000000000001" customHeight="1" x14ac:dyDescent="0.25">
      <c r="A20" s="32">
        <v>16</v>
      </c>
      <c r="B20" s="33" t="s">
        <v>209</v>
      </c>
      <c r="C20" s="239"/>
      <c r="D20" s="240"/>
      <c r="E20" s="240"/>
      <c r="F20" s="240"/>
      <c r="G20" s="240"/>
      <c r="H20" s="240"/>
      <c r="I20" s="240"/>
      <c r="J20" s="241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16</v>
      </c>
      <c r="C21" s="239"/>
      <c r="D21" s="240"/>
      <c r="E21" s="240"/>
      <c r="F21" s="240"/>
      <c r="G21" s="240"/>
      <c r="H21" s="240"/>
      <c r="I21" s="240"/>
      <c r="J21" s="241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19</v>
      </c>
      <c r="C22" s="239"/>
      <c r="D22" s="240"/>
      <c r="E22" s="240"/>
      <c r="F22" s="240"/>
      <c r="G22" s="240"/>
      <c r="H22" s="240"/>
      <c r="I22" s="240"/>
      <c r="J22" s="241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20</v>
      </c>
      <c r="C23" s="239"/>
      <c r="D23" s="240"/>
      <c r="E23" s="240"/>
      <c r="F23" s="240"/>
      <c r="G23" s="240"/>
      <c r="H23" s="240"/>
      <c r="I23" s="240"/>
      <c r="J23" s="241"/>
      <c r="K23" s="41">
        <v>3000</v>
      </c>
    </row>
    <row r="24" spans="1:14" s="31" customFormat="1" ht="20.100000000000001" customHeight="1" x14ac:dyDescent="0.25">
      <c r="A24" s="32">
        <v>20</v>
      </c>
      <c r="B24" s="33" t="s">
        <v>21</v>
      </c>
      <c r="C24" s="239"/>
      <c r="D24" s="240"/>
      <c r="E24" s="240"/>
      <c r="F24" s="240"/>
      <c r="G24" s="240"/>
      <c r="H24" s="240"/>
      <c r="I24" s="240"/>
      <c r="J24" s="241"/>
      <c r="K24" s="41">
        <v>3000</v>
      </c>
    </row>
    <row r="25" spans="1:14" s="31" customFormat="1" ht="20.100000000000001" customHeight="1" x14ac:dyDescent="0.25">
      <c r="A25" s="32">
        <v>21</v>
      </c>
      <c r="B25" s="33" t="s">
        <v>22</v>
      </c>
      <c r="C25" s="239"/>
      <c r="D25" s="240"/>
      <c r="E25" s="240"/>
      <c r="F25" s="240"/>
      <c r="G25" s="240"/>
      <c r="H25" s="240"/>
      <c r="I25" s="240"/>
      <c r="J25" s="241"/>
      <c r="K25" s="41">
        <v>3000</v>
      </c>
    </row>
    <row r="26" spans="1:14" s="39" customFormat="1" ht="20.100000000000001" customHeight="1" x14ac:dyDescent="0.25">
      <c r="A26" s="32">
        <v>22</v>
      </c>
      <c r="B26" s="33" t="s">
        <v>23</v>
      </c>
      <c r="C26" s="239"/>
      <c r="D26" s="240"/>
      <c r="E26" s="240"/>
      <c r="F26" s="240"/>
      <c r="G26" s="240"/>
      <c r="H26" s="240"/>
      <c r="I26" s="240"/>
      <c r="J26" s="241"/>
      <c r="K26" s="41">
        <v>3000</v>
      </c>
    </row>
    <row r="27" spans="1:14" s="31" customFormat="1" ht="20.100000000000001" customHeight="1" x14ac:dyDescent="0.25">
      <c r="A27" s="32">
        <v>23</v>
      </c>
      <c r="B27" s="33" t="s">
        <v>206</v>
      </c>
      <c r="C27" s="239"/>
      <c r="D27" s="240"/>
      <c r="E27" s="240"/>
      <c r="F27" s="240"/>
      <c r="G27" s="240"/>
      <c r="H27" s="240"/>
      <c r="I27" s="240"/>
      <c r="J27" s="241"/>
      <c r="K27" s="41">
        <v>3000</v>
      </c>
      <c r="N27" s="42">
        <f>SUM(K5:K27)</f>
        <v>911777.76</v>
      </c>
    </row>
    <row r="28" spans="1:14" s="31" customFormat="1" ht="20.100000000000001" customHeight="1" x14ac:dyDescent="0.25">
      <c r="A28" s="32">
        <v>24</v>
      </c>
      <c r="B28" s="33" t="s">
        <v>35</v>
      </c>
      <c r="C28" s="240"/>
      <c r="D28" s="240"/>
      <c r="E28" s="240"/>
      <c r="F28" s="240"/>
      <c r="G28" s="240"/>
      <c r="H28" s="240"/>
      <c r="I28" s="240"/>
      <c r="J28" s="241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57</v>
      </c>
      <c r="C29" s="240"/>
      <c r="D29" s="240"/>
      <c r="E29" s="240"/>
      <c r="F29" s="240"/>
      <c r="G29" s="240"/>
      <c r="H29" s="240"/>
      <c r="I29" s="240"/>
      <c r="J29" s="241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33" t="s">
        <v>64</v>
      </c>
      <c r="C30" s="240"/>
      <c r="D30" s="240"/>
      <c r="E30" s="240"/>
      <c r="F30" s="240"/>
      <c r="G30" s="240"/>
      <c r="H30" s="240"/>
      <c r="I30" s="240"/>
      <c r="J30" s="241"/>
      <c r="K30" s="41">
        <v>3000</v>
      </c>
      <c r="N30" s="42"/>
    </row>
    <row r="31" spans="1:14" s="31" customFormat="1" ht="20.100000000000001" customHeight="1" x14ac:dyDescent="0.25">
      <c r="A31" s="32">
        <v>27</v>
      </c>
      <c r="B31" s="212" t="s">
        <v>65</v>
      </c>
      <c r="C31" s="240"/>
      <c r="D31" s="240"/>
      <c r="E31" s="240"/>
      <c r="F31" s="240"/>
      <c r="G31" s="240"/>
      <c r="H31" s="240"/>
      <c r="I31" s="240"/>
      <c r="J31" s="241"/>
      <c r="K31" s="41">
        <v>3000</v>
      </c>
      <c r="N31" s="42"/>
    </row>
    <row r="32" spans="1:14" s="31" customFormat="1" ht="20.100000000000001" customHeight="1" x14ac:dyDescent="0.25">
      <c r="A32" s="32">
        <v>28</v>
      </c>
      <c r="B32" s="211" t="s">
        <v>192</v>
      </c>
      <c r="C32" s="234"/>
      <c r="D32" s="234"/>
      <c r="E32" s="234"/>
      <c r="F32" s="234"/>
      <c r="G32" s="234"/>
      <c r="H32" s="234"/>
      <c r="I32" s="234"/>
      <c r="J32" s="235"/>
      <c r="K32" s="41">
        <v>3000</v>
      </c>
      <c r="N32" s="42"/>
    </row>
    <row r="33" spans="1:15" s="31" customFormat="1" ht="20.100000000000001" customHeight="1" x14ac:dyDescent="0.25">
      <c r="A33" s="32">
        <v>29</v>
      </c>
      <c r="B33" s="211" t="s">
        <v>193</v>
      </c>
      <c r="C33" s="234"/>
      <c r="D33" s="234"/>
      <c r="E33" s="234"/>
      <c r="F33" s="234"/>
      <c r="G33" s="234"/>
      <c r="H33" s="234"/>
      <c r="I33" s="234"/>
      <c r="J33" s="235"/>
      <c r="K33" s="41">
        <v>3000</v>
      </c>
      <c r="N33" s="42"/>
    </row>
    <row r="34" spans="1:15" s="44" customFormat="1" ht="29.25" customHeight="1" x14ac:dyDescent="0.25">
      <c r="A34" s="249" t="s">
        <v>7</v>
      </c>
      <c r="B34" s="250"/>
      <c r="C34" s="250"/>
      <c r="D34" s="250"/>
      <c r="E34" s="250"/>
      <c r="F34" s="250"/>
      <c r="G34" s="250"/>
      <c r="H34" s="250"/>
      <c r="I34" s="251"/>
      <c r="J34" s="43"/>
      <c r="K34" s="43">
        <f>SUM(K5:K33)</f>
        <v>929777.76</v>
      </c>
    </row>
    <row r="35" spans="1:15" s="31" customFormat="1" ht="11.25" customHeight="1" x14ac:dyDescent="0.25">
      <c r="A35" s="45"/>
      <c r="B35" s="45"/>
      <c r="C35" s="236"/>
      <c r="D35" s="45"/>
      <c r="E35" s="45"/>
      <c r="F35" s="45"/>
      <c r="G35" s="45"/>
      <c r="H35" s="45"/>
      <c r="I35" s="45"/>
      <c r="J35" s="45"/>
      <c r="K35" s="45"/>
    </row>
    <row r="36" spans="1:15" s="31" customFormat="1" ht="22.5" customHeight="1" x14ac:dyDescent="0.25">
      <c r="A36" s="252" t="s">
        <v>44</v>
      </c>
      <c r="B36" s="252"/>
      <c r="C36" s="58">
        <f>K34*30%</f>
        <v>278933.32799999998</v>
      </c>
      <c r="D36" s="59" t="s">
        <v>33</v>
      </c>
      <c r="E36" s="57"/>
      <c r="F36" s="57"/>
      <c r="G36" s="57"/>
      <c r="K36" s="45"/>
      <c r="L36" s="47"/>
      <c r="M36" s="47"/>
      <c r="N36" s="47"/>
      <c r="O36" s="47"/>
    </row>
    <row r="37" spans="1:15" s="31" customFormat="1" ht="24.75" customHeight="1" x14ac:dyDescent="0.25">
      <c r="A37" s="252" t="s">
        <v>45</v>
      </c>
      <c r="B37" s="252"/>
      <c r="C37" s="58">
        <f>K34*70%</f>
        <v>650844.43199999991</v>
      </c>
      <c r="D37" s="59" t="s">
        <v>33</v>
      </c>
      <c r="E37" s="57"/>
      <c r="F37" s="57"/>
      <c r="G37" s="57"/>
      <c r="K37" s="48"/>
      <c r="L37" s="47"/>
      <c r="M37" s="49"/>
      <c r="N37" s="50"/>
      <c r="O37" s="47"/>
    </row>
    <row r="38" spans="1:15" s="31" customFormat="1" ht="15.75" x14ac:dyDescent="0.25">
      <c r="A38" s="45"/>
      <c r="B38" s="45"/>
      <c r="C38" s="236"/>
      <c r="D38" s="45"/>
      <c r="E38" s="45"/>
      <c r="F38" s="45"/>
      <c r="G38" s="45"/>
      <c r="H38" s="45"/>
      <c r="I38" s="45"/>
      <c r="J38" s="45"/>
      <c r="K38" s="48"/>
      <c r="L38" s="47"/>
      <c r="M38" s="51"/>
      <c r="N38" s="52"/>
      <c r="O38" s="47"/>
    </row>
    <row r="39" spans="1:15" s="31" customFormat="1" ht="15.75" x14ac:dyDescent="0.25">
      <c r="A39" s="254"/>
      <c r="B39" s="254"/>
      <c r="C39" s="53"/>
      <c r="G39" s="255" t="s">
        <v>211</v>
      </c>
      <c r="H39" s="255"/>
      <c r="I39" s="255"/>
      <c r="J39" s="255"/>
      <c r="K39" s="255"/>
      <c r="L39" s="47"/>
      <c r="M39" s="47"/>
      <c r="N39" s="47"/>
      <c r="O39" s="47"/>
    </row>
    <row r="40" spans="1:15" s="31" customFormat="1" ht="15.75" x14ac:dyDescent="0.25">
      <c r="A40" s="256" t="s">
        <v>37</v>
      </c>
      <c r="B40" s="256"/>
      <c r="C40" s="256"/>
      <c r="D40" s="256"/>
      <c r="E40" s="256"/>
      <c r="F40" s="256"/>
      <c r="G40" s="256" t="s">
        <v>47</v>
      </c>
      <c r="H40" s="256"/>
      <c r="I40" s="256"/>
      <c r="J40" s="256"/>
      <c r="K40" s="256"/>
      <c r="L40" s="47"/>
      <c r="M40" s="47"/>
      <c r="N40" s="47"/>
      <c r="O40" s="47"/>
    </row>
    <row r="41" spans="1:15" s="31" customFormat="1" ht="16.5" x14ac:dyDescent="0.25">
      <c r="A41" s="53"/>
      <c r="B41" s="53"/>
      <c r="C41" s="53"/>
      <c r="G41" s="257" t="s">
        <v>36</v>
      </c>
      <c r="H41" s="257"/>
      <c r="I41" s="257"/>
      <c r="J41" s="257"/>
      <c r="K41" s="257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3"/>
      <c r="B43" s="53"/>
      <c r="C43" s="53"/>
      <c r="G43" s="53"/>
      <c r="H43" s="53"/>
      <c r="I43" s="53"/>
      <c r="J43" s="53"/>
      <c r="K43" s="53"/>
    </row>
    <row r="44" spans="1:15" s="31" customFormat="1" ht="15.75" x14ac:dyDescent="0.25">
      <c r="A44" s="53"/>
      <c r="B44" s="53"/>
      <c r="C44" s="53"/>
      <c r="G44" s="53"/>
      <c r="H44" s="53"/>
      <c r="I44" s="53"/>
      <c r="J44" s="53"/>
      <c r="K44" s="53"/>
    </row>
    <row r="45" spans="1:15" s="31" customFormat="1" ht="15.75" x14ac:dyDescent="0.25">
      <c r="A45" s="53"/>
      <c r="B45" s="53"/>
      <c r="C45" s="53"/>
      <c r="G45" s="53"/>
      <c r="H45" s="53"/>
      <c r="I45" s="53"/>
      <c r="J45" s="53"/>
      <c r="K45" s="53"/>
    </row>
    <row r="46" spans="1:15" s="31" customFormat="1" ht="15.75" x14ac:dyDescent="0.25">
      <c r="A46" s="54"/>
      <c r="B46" s="53"/>
      <c r="C46" s="54"/>
      <c r="G46" s="54"/>
      <c r="H46" s="54"/>
      <c r="I46" s="54"/>
      <c r="J46" s="54"/>
      <c r="K46" s="54"/>
    </row>
    <row r="47" spans="1:15" s="31" customFormat="1" ht="18.75" x14ac:dyDescent="0.3">
      <c r="A47" s="253" t="s">
        <v>14</v>
      </c>
      <c r="B47" s="253"/>
      <c r="C47" s="253"/>
      <c r="D47" s="253"/>
      <c r="E47" s="253"/>
      <c r="F47" s="253"/>
      <c r="G47" s="253" t="s">
        <v>13</v>
      </c>
      <c r="H47" s="253"/>
      <c r="I47" s="253"/>
      <c r="J47" s="253"/>
      <c r="K47" s="253"/>
    </row>
    <row r="48" spans="1:15" s="31" customFormat="1" ht="15.75" x14ac:dyDescent="0.25">
      <c r="A48" s="45"/>
      <c r="B48" s="45"/>
      <c r="C48" s="45"/>
      <c r="D48" s="45"/>
      <c r="E48" s="45"/>
      <c r="F48" s="45"/>
      <c r="G48" s="45"/>
      <c r="H48" s="45"/>
      <c r="I48" s="55"/>
      <c r="J48" s="45"/>
      <c r="K48" s="45"/>
    </row>
    <row r="49" spans="1:11" s="31" customFormat="1" ht="15.75" x14ac:dyDescent="0.25">
      <c r="A49" s="45"/>
      <c r="B49" s="45"/>
      <c r="C49" s="236"/>
      <c r="D49" s="45"/>
      <c r="E49" s="45"/>
      <c r="F49" s="45"/>
      <c r="G49" s="45"/>
      <c r="H49" s="45"/>
      <c r="I49" s="45"/>
      <c r="J49" s="45"/>
      <c r="K49" s="45"/>
    </row>
    <row r="50" spans="1:11" s="19" customFormat="1" ht="15.75" x14ac:dyDescent="0.25">
      <c r="C50" s="21"/>
    </row>
    <row r="51" spans="1:11" s="19" customFormat="1" ht="15.75" x14ac:dyDescent="0.25">
      <c r="C51" s="21"/>
    </row>
  </sheetData>
  <mergeCells count="15">
    <mergeCell ref="A34:I34"/>
    <mergeCell ref="A1:F1"/>
    <mergeCell ref="G1:K1"/>
    <mergeCell ref="A2:K2"/>
    <mergeCell ref="E3:F3"/>
    <mergeCell ref="G3:H3"/>
    <mergeCell ref="G41:K41"/>
    <mergeCell ref="A47:F47"/>
    <mergeCell ref="G47:K47"/>
    <mergeCell ref="A36:B36"/>
    <mergeCell ref="A37:B37"/>
    <mergeCell ref="A39:B39"/>
    <mergeCell ref="G39:K39"/>
    <mergeCell ref="A40:F40"/>
    <mergeCell ref="G40:K40"/>
  </mergeCells>
  <pageMargins left="0.28999999999999998" right="0.2" top="0.28000000000000003" bottom="0.28000000000000003" header="0.3" footer="0.3"/>
  <pageSetup paperSize="9" scale="8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workbookViewId="0">
      <selection activeCell="D8" sqref="D8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2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205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207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32" t="s">
        <v>0</v>
      </c>
      <c r="B3" s="232" t="s">
        <v>1</v>
      </c>
      <c r="C3" s="233" t="s">
        <v>31</v>
      </c>
      <c r="D3" s="233" t="s">
        <v>26</v>
      </c>
      <c r="E3" s="262" t="s">
        <v>27</v>
      </c>
      <c r="F3" s="263"/>
      <c r="G3" s="262" t="s">
        <v>28</v>
      </c>
      <c r="H3" s="264"/>
      <c r="I3" s="233" t="s">
        <v>34</v>
      </c>
      <c r="J3" s="233" t="s">
        <v>29</v>
      </c>
      <c r="K3" s="238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7" si="0">C5*E5</f>
        <v>0</v>
      </c>
      <c r="G5" s="36">
        <v>0.14000000000000001</v>
      </c>
      <c r="H5" s="37">
        <f>(C5+D5+F5)*G5</f>
        <v>0.65380000000000005</v>
      </c>
      <c r="I5" s="38">
        <v>1490000</v>
      </c>
      <c r="J5" s="38">
        <f t="shared" ref="J5:J19" si="1">(C5+D5+F5+H5)*I5</f>
        <v>7932462</v>
      </c>
      <c r="K5" s="38">
        <f>J5*1%</f>
        <v>79324.62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2">(C6+D6+F6)*G6</f>
        <v>0</v>
      </c>
      <c r="I6" s="38">
        <v>1490000</v>
      </c>
      <c r="J6" s="38">
        <f t="shared" si="1"/>
        <v>4961700</v>
      </c>
      <c r="K6" s="38">
        <f t="shared" ref="K6:K14" si="3">J6*1%</f>
        <v>49617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2"/>
        <v>0</v>
      </c>
      <c r="I7" s="38">
        <v>1490000</v>
      </c>
      <c r="J7" s="38">
        <f t="shared" si="1"/>
        <v>5453400</v>
      </c>
      <c r="K7" s="38">
        <f t="shared" si="3"/>
        <v>54534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2"/>
        <v>0</v>
      </c>
      <c r="I8" s="38">
        <v>1490000</v>
      </c>
      <c r="J8" s="38">
        <f t="shared" si="1"/>
        <v>5453400</v>
      </c>
      <c r="K8" s="38">
        <f t="shared" si="3"/>
        <v>54534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2"/>
        <v>0.94620000000000004</v>
      </c>
      <c r="I9" s="38">
        <v>1490000</v>
      </c>
      <c r="J9" s="38">
        <f t="shared" si="1"/>
        <v>8830038</v>
      </c>
      <c r="K9" s="38">
        <f t="shared" si="3"/>
        <v>88300.38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2"/>
        <v>0</v>
      </c>
      <c r="I10" s="38">
        <v>1490000</v>
      </c>
      <c r="J10" s="38">
        <f t="shared" si="1"/>
        <v>8463200</v>
      </c>
      <c r="K10" s="38">
        <f t="shared" si="3"/>
        <v>84632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2"/>
        <v>0</v>
      </c>
      <c r="I11" s="38">
        <v>1490000</v>
      </c>
      <c r="J11" s="38">
        <f t="shared" si="1"/>
        <v>8535316</v>
      </c>
      <c r="K11" s="38">
        <f t="shared" si="3"/>
        <v>85353.16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2"/>
        <v>0.20099999999999998</v>
      </c>
      <c r="I12" s="38">
        <v>1490000</v>
      </c>
      <c r="J12" s="38">
        <f t="shared" si="1"/>
        <v>5290990</v>
      </c>
      <c r="K12" s="38">
        <f t="shared" si="3"/>
        <v>52909.9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2"/>
        <v>0.83300000000000007</v>
      </c>
      <c r="I13" s="38">
        <v>1490000</v>
      </c>
      <c r="J13" s="38">
        <f t="shared" si="1"/>
        <v>8542170</v>
      </c>
      <c r="K13" s="38">
        <f t="shared" si="3"/>
        <v>85421.7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38">
        <v>1490000</v>
      </c>
      <c r="J14" s="38">
        <f t="shared" si="1"/>
        <v>3844200</v>
      </c>
      <c r="K14" s="38">
        <f t="shared" si="3"/>
        <v>38442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1490000</v>
      </c>
      <c r="J15" s="38">
        <f t="shared" si="1"/>
        <v>3978300</v>
      </c>
      <c r="K15" s="38">
        <f>J15*1%</f>
        <v>39783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 t="shared" si="0"/>
        <v>0</v>
      </c>
      <c r="G16" s="36"/>
      <c r="H16" s="37">
        <f>(C16+D16+F16)*G16</f>
        <v>0</v>
      </c>
      <c r="I16" s="38">
        <v>1490000</v>
      </c>
      <c r="J16" s="38">
        <f t="shared" si="1"/>
        <v>5453400</v>
      </c>
      <c r="K16" s="38">
        <f>J16*1%</f>
        <v>54534</v>
      </c>
    </row>
    <row r="17" spans="1:14" s="31" customFormat="1" ht="20.100000000000001" customHeight="1" x14ac:dyDescent="0.25">
      <c r="A17" s="32">
        <v>13</v>
      </c>
      <c r="B17" s="211" t="s">
        <v>190</v>
      </c>
      <c r="C17" s="34">
        <v>3</v>
      </c>
      <c r="D17" s="34"/>
      <c r="E17" s="35"/>
      <c r="F17" s="34">
        <f t="shared" si="0"/>
        <v>0</v>
      </c>
      <c r="G17" s="36"/>
      <c r="H17" s="37"/>
      <c r="I17" s="38">
        <v>1490000</v>
      </c>
      <c r="J17" s="38">
        <f t="shared" si="1"/>
        <v>4470000</v>
      </c>
      <c r="K17" s="38">
        <f t="shared" ref="K17:K19" si="4">J17*1%</f>
        <v>44700</v>
      </c>
    </row>
    <row r="18" spans="1:14" s="31" customFormat="1" ht="20.100000000000001" customHeight="1" x14ac:dyDescent="0.25">
      <c r="A18" s="32">
        <v>14</v>
      </c>
      <c r="B18" s="211" t="s">
        <v>199</v>
      </c>
      <c r="C18" s="34">
        <v>2.41</v>
      </c>
      <c r="D18" s="34"/>
      <c r="E18" s="35"/>
      <c r="F18" s="34"/>
      <c r="G18" s="36"/>
      <c r="H18" s="37"/>
      <c r="I18" s="38">
        <v>1490000</v>
      </c>
      <c r="J18" s="38">
        <f t="shared" si="1"/>
        <v>3590900</v>
      </c>
      <c r="K18" s="38">
        <f t="shared" si="4"/>
        <v>35909</v>
      </c>
    </row>
    <row r="19" spans="1:14" s="31" customFormat="1" ht="20.100000000000001" customHeight="1" x14ac:dyDescent="0.25">
      <c r="A19" s="32">
        <v>15</v>
      </c>
      <c r="B19" s="33" t="s">
        <v>187</v>
      </c>
      <c r="C19" s="34">
        <v>2.67</v>
      </c>
      <c r="D19" s="34"/>
      <c r="E19" s="34"/>
      <c r="F19" s="34">
        <f t="shared" ref="F19" si="5">C19*E19</f>
        <v>0</v>
      </c>
      <c r="G19" s="34"/>
      <c r="H19" s="34"/>
      <c r="I19" s="38">
        <v>1490000</v>
      </c>
      <c r="J19" s="38">
        <f t="shared" si="1"/>
        <v>3978300</v>
      </c>
      <c r="K19" s="38">
        <f t="shared" si="4"/>
        <v>39783</v>
      </c>
    </row>
    <row r="20" spans="1:14" s="31" customFormat="1" ht="20.100000000000001" customHeight="1" x14ac:dyDescent="0.25">
      <c r="A20" s="32">
        <v>16</v>
      </c>
      <c r="B20" s="33" t="s">
        <v>209</v>
      </c>
      <c r="C20" s="239"/>
      <c r="D20" s="240"/>
      <c r="E20" s="240"/>
      <c r="F20" s="240"/>
      <c r="G20" s="240"/>
      <c r="H20" s="240"/>
      <c r="I20" s="240"/>
      <c r="J20" s="241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16</v>
      </c>
      <c r="C21" s="239"/>
      <c r="D21" s="240"/>
      <c r="E21" s="240"/>
      <c r="F21" s="240"/>
      <c r="G21" s="240"/>
      <c r="H21" s="240"/>
      <c r="I21" s="240"/>
      <c r="J21" s="241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19</v>
      </c>
      <c r="C22" s="239"/>
      <c r="D22" s="240"/>
      <c r="E22" s="240"/>
      <c r="F22" s="240"/>
      <c r="G22" s="240"/>
      <c r="H22" s="240"/>
      <c r="I22" s="240"/>
      <c r="J22" s="241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20</v>
      </c>
      <c r="C23" s="239"/>
      <c r="D23" s="240"/>
      <c r="E23" s="240"/>
      <c r="F23" s="240"/>
      <c r="G23" s="240"/>
      <c r="H23" s="240"/>
      <c r="I23" s="240"/>
      <c r="J23" s="241"/>
      <c r="K23" s="41">
        <v>3000</v>
      </c>
    </row>
    <row r="24" spans="1:14" s="31" customFormat="1" ht="20.100000000000001" customHeight="1" x14ac:dyDescent="0.25">
      <c r="A24" s="32">
        <v>20</v>
      </c>
      <c r="B24" s="33" t="s">
        <v>21</v>
      </c>
      <c r="C24" s="239"/>
      <c r="D24" s="240"/>
      <c r="E24" s="240"/>
      <c r="F24" s="240"/>
      <c r="G24" s="240"/>
      <c r="H24" s="240"/>
      <c r="I24" s="240"/>
      <c r="J24" s="241"/>
      <c r="K24" s="41">
        <v>3000</v>
      </c>
    </row>
    <row r="25" spans="1:14" s="31" customFormat="1" ht="20.100000000000001" customHeight="1" x14ac:dyDescent="0.25">
      <c r="A25" s="32">
        <v>21</v>
      </c>
      <c r="B25" s="33" t="s">
        <v>22</v>
      </c>
      <c r="C25" s="239"/>
      <c r="D25" s="240"/>
      <c r="E25" s="240"/>
      <c r="F25" s="240"/>
      <c r="G25" s="240"/>
      <c r="H25" s="240"/>
      <c r="I25" s="240"/>
      <c r="J25" s="241"/>
      <c r="K25" s="41">
        <v>3000</v>
      </c>
    </row>
    <row r="26" spans="1:14" s="39" customFormat="1" ht="20.100000000000001" customHeight="1" x14ac:dyDescent="0.25">
      <c r="A26" s="32">
        <v>22</v>
      </c>
      <c r="B26" s="33" t="s">
        <v>23</v>
      </c>
      <c r="C26" s="239"/>
      <c r="D26" s="240"/>
      <c r="E26" s="240"/>
      <c r="F26" s="240"/>
      <c r="G26" s="240"/>
      <c r="H26" s="240"/>
      <c r="I26" s="240"/>
      <c r="J26" s="241"/>
      <c r="K26" s="41">
        <v>3000</v>
      </c>
    </row>
    <row r="27" spans="1:14" s="31" customFormat="1" ht="20.100000000000001" customHeight="1" x14ac:dyDescent="0.25">
      <c r="A27" s="32">
        <v>23</v>
      </c>
      <c r="B27" s="33" t="s">
        <v>206</v>
      </c>
      <c r="C27" s="239"/>
      <c r="D27" s="240"/>
      <c r="E27" s="240"/>
      <c r="F27" s="240"/>
      <c r="G27" s="240"/>
      <c r="H27" s="240"/>
      <c r="I27" s="240"/>
      <c r="J27" s="241"/>
      <c r="K27" s="41">
        <v>3000</v>
      </c>
      <c r="N27" s="42">
        <f>SUM(K5:K27)</f>
        <v>911777.76</v>
      </c>
    </row>
    <row r="28" spans="1:14" s="31" customFormat="1" ht="20.100000000000001" customHeight="1" x14ac:dyDescent="0.25">
      <c r="A28" s="32">
        <v>24</v>
      </c>
      <c r="B28" s="33" t="s">
        <v>35</v>
      </c>
      <c r="C28" s="240"/>
      <c r="D28" s="240"/>
      <c r="E28" s="240"/>
      <c r="F28" s="240"/>
      <c r="G28" s="240"/>
      <c r="H28" s="240"/>
      <c r="I28" s="240"/>
      <c r="J28" s="241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57</v>
      </c>
      <c r="C29" s="240"/>
      <c r="D29" s="240"/>
      <c r="E29" s="240"/>
      <c r="F29" s="240"/>
      <c r="G29" s="240"/>
      <c r="H29" s="240"/>
      <c r="I29" s="240"/>
      <c r="J29" s="241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33" t="s">
        <v>64</v>
      </c>
      <c r="C30" s="240"/>
      <c r="D30" s="240"/>
      <c r="E30" s="240"/>
      <c r="F30" s="240"/>
      <c r="G30" s="240"/>
      <c r="H30" s="240"/>
      <c r="I30" s="240"/>
      <c r="J30" s="241"/>
      <c r="K30" s="41">
        <v>3000</v>
      </c>
      <c r="N30" s="42"/>
    </row>
    <row r="31" spans="1:14" s="31" customFormat="1" ht="20.100000000000001" customHeight="1" x14ac:dyDescent="0.25">
      <c r="A31" s="32">
        <v>27</v>
      </c>
      <c r="B31" s="212" t="s">
        <v>65</v>
      </c>
      <c r="C31" s="240"/>
      <c r="D31" s="240"/>
      <c r="E31" s="240"/>
      <c r="F31" s="240"/>
      <c r="G31" s="240"/>
      <c r="H31" s="240"/>
      <c r="I31" s="240"/>
      <c r="J31" s="241"/>
      <c r="K31" s="41">
        <v>3000</v>
      </c>
      <c r="N31" s="42"/>
    </row>
    <row r="32" spans="1:14" s="31" customFormat="1" ht="20.100000000000001" customHeight="1" x14ac:dyDescent="0.25">
      <c r="A32" s="32">
        <v>28</v>
      </c>
      <c r="B32" s="211" t="s">
        <v>192</v>
      </c>
      <c r="C32" s="234"/>
      <c r="D32" s="234"/>
      <c r="E32" s="234"/>
      <c r="F32" s="234"/>
      <c r="G32" s="234"/>
      <c r="H32" s="234"/>
      <c r="I32" s="234"/>
      <c r="J32" s="235"/>
      <c r="K32" s="41">
        <v>3000</v>
      </c>
      <c r="N32" s="42"/>
    </row>
    <row r="33" spans="1:15" s="31" customFormat="1" ht="20.100000000000001" customHeight="1" x14ac:dyDescent="0.25">
      <c r="A33" s="32">
        <v>29</v>
      </c>
      <c r="B33" s="211" t="s">
        <v>193</v>
      </c>
      <c r="C33" s="234"/>
      <c r="D33" s="234"/>
      <c r="E33" s="234"/>
      <c r="F33" s="234"/>
      <c r="G33" s="234"/>
      <c r="H33" s="234"/>
      <c r="I33" s="234"/>
      <c r="J33" s="235"/>
      <c r="K33" s="41">
        <v>3000</v>
      </c>
      <c r="N33" s="42"/>
    </row>
    <row r="34" spans="1:15" s="44" customFormat="1" ht="29.25" customHeight="1" x14ac:dyDescent="0.25">
      <c r="A34" s="249" t="s">
        <v>7</v>
      </c>
      <c r="B34" s="250"/>
      <c r="C34" s="250"/>
      <c r="D34" s="250"/>
      <c r="E34" s="250"/>
      <c r="F34" s="250"/>
      <c r="G34" s="250"/>
      <c r="H34" s="250"/>
      <c r="I34" s="251"/>
      <c r="J34" s="43"/>
      <c r="K34" s="43">
        <f>SUM(K5:K33)</f>
        <v>929777.76</v>
      </c>
    </row>
    <row r="35" spans="1:15" s="31" customFormat="1" ht="11.25" customHeight="1" x14ac:dyDescent="0.25">
      <c r="A35" s="45"/>
      <c r="B35" s="45"/>
      <c r="C35" s="236"/>
      <c r="D35" s="45"/>
      <c r="E35" s="45"/>
      <c r="F35" s="45"/>
      <c r="G35" s="45"/>
      <c r="H35" s="45"/>
      <c r="I35" s="45"/>
      <c r="J35" s="45"/>
      <c r="K35" s="45"/>
    </row>
    <row r="36" spans="1:15" s="31" customFormat="1" ht="22.5" customHeight="1" x14ac:dyDescent="0.25">
      <c r="A36" s="252" t="s">
        <v>44</v>
      </c>
      <c r="B36" s="252"/>
      <c r="C36" s="58">
        <f>K34*30%</f>
        <v>278933.32799999998</v>
      </c>
      <c r="D36" s="59" t="s">
        <v>33</v>
      </c>
      <c r="E36" s="57"/>
      <c r="F36" s="57"/>
      <c r="G36" s="57"/>
      <c r="K36" s="45"/>
      <c r="L36" s="47"/>
      <c r="M36" s="47"/>
      <c r="N36" s="47"/>
      <c r="O36" s="47"/>
    </row>
    <row r="37" spans="1:15" s="31" customFormat="1" ht="24.75" customHeight="1" x14ac:dyDescent="0.25">
      <c r="A37" s="252" t="s">
        <v>45</v>
      </c>
      <c r="B37" s="252"/>
      <c r="C37" s="58">
        <f>K34*70%</f>
        <v>650844.43199999991</v>
      </c>
      <c r="D37" s="59" t="s">
        <v>33</v>
      </c>
      <c r="E37" s="57"/>
      <c r="F37" s="57"/>
      <c r="G37" s="57"/>
      <c r="K37" s="48"/>
      <c r="L37" s="47"/>
      <c r="M37" s="49"/>
      <c r="N37" s="50"/>
      <c r="O37" s="47"/>
    </row>
    <row r="38" spans="1:15" s="31" customFormat="1" ht="15.75" x14ac:dyDescent="0.25">
      <c r="A38" s="45"/>
      <c r="B38" s="45"/>
      <c r="C38" s="236"/>
      <c r="D38" s="45"/>
      <c r="E38" s="45"/>
      <c r="F38" s="45"/>
      <c r="G38" s="45"/>
      <c r="H38" s="45"/>
      <c r="I38" s="45"/>
      <c r="J38" s="45"/>
      <c r="K38" s="48"/>
      <c r="L38" s="47"/>
      <c r="M38" s="51"/>
      <c r="N38" s="52"/>
      <c r="O38" s="47"/>
    </row>
    <row r="39" spans="1:15" s="31" customFormat="1" ht="15.75" x14ac:dyDescent="0.25">
      <c r="A39" s="254"/>
      <c r="B39" s="254"/>
      <c r="C39" s="53"/>
      <c r="G39" s="255" t="s">
        <v>210</v>
      </c>
      <c r="H39" s="255"/>
      <c r="I39" s="255"/>
      <c r="J39" s="255"/>
      <c r="K39" s="255"/>
      <c r="L39" s="47"/>
      <c r="M39" s="47"/>
      <c r="N39" s="47"/>
      <c r="O39" s="47"/>
    </row>
    <row r="40" spans="1:15" s="31" customFormat="1" ht="15.75" x14ac:dyDescent="0.25">
      <c r="A40" s="256" t="s">
        <v>37</v>
      </c>
      <c r="B40" s="256"/>
      <c r="C40" s="256"/>
      <c r="D40" s="256"/>
      <c r="E40" s="256"/>
      <c r="F40" s="256"/>
      <c r="G40" s="256" t="s">
        <v>47</v>
      </c>
      <c r="H40" s="256"/>
      <c r="I40" s="256"/>
      <c r="J40" s="256"/>
      <c r="K40" s="256"/>
      <c r="L40" s="47"/>
      <c r="M40" s="47"/>
      <c r="N40" s="47"/>
      <c r="O40" s="47"/>
    </row>
    <row r="41" spans="1:15" s="31" customFormat="1" ht="16.5" x14ac:dyDescent="0.25">
      <c r="A41" s="53"/>
      <c r="B41" s="53"/>
      <c r="C41" s="53"/>
      <c r="G41" s="257" t="s">
        <v>36</v>
      </c>
      <c r="H41" s="257"/>
      <c r="I41" s="257"/>
      <c r="J41" s="257"/>
      <c r="K41" s="257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3"/>
      <c r="B43" s="53"/>
      <c r="C43" s="53"/>
      <c r="G43" s="53"/>
      <c r="H43" s="53"/>
      <c r="I43" s="53"/>
      <c r="J43" s="53"/>
      <c r="K43" s="53"/>
    </row>
    <row r="44" spans="1:15" s="31" customFormat="1" ht="15.75" x14ac:dyDescent="0.25">
      <c r="A44" s="53"/>
      <c r="B44" s="53"/>
      <c r="C44" s="53"/>
      <c r="G44" s="53"/>
      <c r="H44" s="53"/>
      <c r="I44" s="53"/>
      <c r="J44" s="53"/>
      <c r="K44" s="53"/>
    </row>
    <row r="45" spans="1:15" s="31" customFormat="1" ht="15.75" x14ac:dyDescent="0.25">
      <c r="A45" s="53"/>
      <c r="B45" s="53"/>
      <c r="C45" s="53"/>
      <c r="G45" s="53"/>
      <c r="H45" s="53"/>
      <c r="I45" s="53"/>
      <c r="J45" s="53"/>
      <c r="K45" s="53"/>
    </row>
    <row r="46" spans="1:15" s="31" customFormat="1" ht="15.75" x14ac:dyDescent="0.25">
      <c r="A46" s="54"/>
      <c r="B46" s="53"/>
      <c r="C46" s="54"/>
      <c r="G46" s="54"/>
      <c r="H46" s="54"/>
      <c r="I46" s="54"/>
      <c r="J46" s="54"/>
      <c r="K46" s="54"/>
    </row>
    <row r="47" spans="1:15" s="31" customFormat="1" ht="18.75" x14ac:dyDescent="0.3">
      <c r="A47" s="253" t="s">
        <v>14</v>
      </c>
      <c r="B47" s="253"/>
      <c r="C47" s="253"/>
      <c r="D47" s="253"/>
      <c r="E47" s="253"/>
      <c r="F47" s="253"/>
      <c r="G47" s="253" t="s">
        <v>13</v>
      </c>
      <c r="H47" s="253"/>
      <c r="I47" s="253"/>
      <c r="J47" s="253"/>
      <c r="K47" s="253"/>
    </row>
    <row r="48" spans="1:15" s="31" customFormat="1" ht="15.75" x14ac:dyDescent="0.25">
      <c r="A48" s="45"/>
      <c r="B48" s="45"/>
      <c r="C48" s="45"/>
      <c r="D48" s="45"/>
      <c r="E48" s="45"/>
      <c r="F48" s="45"/>
      <c r="G48" s="45"/>
      <c r="H48" s="45"/>
      <c r="I48" s="55"/>
      <c r="J48" s="45"/>
      <c r="K48" s="45"/>
    </row>
    <row r="49" spans="1:11" s="31" customFormat="1" ht="15.75" x14ac:dyDescent="0.25">
      <c r="A49" s="45"/>
      <c r="B49" s="45"/>
      <c r="C49" s="236"/>
      <c r="D49" s="45"/>
      <c r="E49" s="45"/>
      <c r="F49" s="45"/>
      <c r="G49" s="45"/>
      <c r="H49" s="45"/>
      <c r="I49" s="45"/>
      <c r="J49" s="45"/>
      <c r="K49" s="45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</sheetData>
  <mergeCells count="15">
    <mergeCell ref="A34:I34"/>
    <mergeCell ref="A1:F1"/>
    <mergeCell ref="G1:K1"/>
    <mergeCell ref="A2:K2"/>
    <mergeCell ref="E3:F3"/>
    <mergeCell ref="G3:H3"/>
    <mergeCell ref="G41:K41"/>
    <mergeCell ref="A47:F47"/>
    <mergeCell ref="G47:K47"/>
    <mergeCell ref="A36:B36"/>
    <mergeCell ref="A37:B37"/>
    <mergeCell ref="A39:B39"/>
    <mergeCell ref="G39:K39"/>
    <mergeCell ref="A40:F40"/>
    <mergeCell ref="G40:K40"/>
  </mergeCells>
  <pageMargins left="0.21" right="0.2" top="0.3" bottom="0.32" header="0.3" footer="0.3"/>
  <pageSetup paperSize="9" scale="8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zoomScale="85" zoomScaleNormal="85" workbookViewId="0">
      <pane ySplit="3" topLeftCell="A4" activePane="bottomLeft" state="frozen"/>
      <selection pane="bottomLeft" activeCell="E13" sqref="E13"/>
    </sheetView>
  </sheetViews>
  <sheetFormatPr defaultRowHeight="15" x14ac:dyDescent="0.25"/>
  <cols>
    <col min="1" max="1" width="7" customWidth="1"/>
    <col min="2" max="2" width="32.5703125" customWidth="1"/>
    <col min="3" max="3" width="12.85546875" style="1" customWidth="1"/>
    <col min="4" max="4" width="13.5703125" customWidth="1"/>
    <col min="5" max="5" width="13.140625" customWidth="1"/>
    <col min="6" max="6" width="17.7109375" customWidth="1"/>
  </cols>
  <sheetData>
    <row r="1" spans="1:6" s="3" customFormat="1" ht="60.75" customHeight="1" x14ac:dyDescent="0.25">
      <c r="A1" s="270" t="s">
        <v>191</v>
      </c>
      <c r="B1" s="270"/>
      <c r="C1" s="270"/>
      <c r="D1" s="271" t="s">
        <v>6</v>
      </c>
      <c r="E1" s="271"/>
      <c r="F1" s="271"/>
    </row>
    <row r="2" spans="1:6" ht="58.5" customHeight="1" x14ac:dyDescent="0.25">
      <c r="A2" s="272" t="s">
        <v>198</v>
      </c>
      <c r="B2" s="273"/>
      <c r="C2" s="273"/>
      <c r="D2" s="273"/>
      <c r="E2" s="273"/>
      <c r="F2" s="273"/>
    </row>
    <row r="3" spans="1:6" s="16" customFormat="1" ht="42" customHeight="1" x14ac:dyDescent="0.25">
      <c r="A3" s="232" t="s">
        <v>0</v>
      </c>
      <c r="B3" s="232" t="s">
        <v>1</v>
      </c>
      <c r="C3" s="233" t="s">
        <v>53</v>
      </c>
      <c r="D3" s="233" t="s">
        <v>54</v>
      </c>
      <c r="E3" s="233" t="s">
        <v>201</v>
      </c>
      <c r="F3" s="231" t="s">
        <v>56</v>
      </c>
    </row>
    <row r="4" spans="1:6" s="31" customFormat="1" ht="24.95" customHeight="1" x14ac:dyDescent="0.25">
      <c r="A4" s="32">
        <v>1</v>
      </c>
      <c r="B4" s="33" t="s">
        <v>8</v>
      </c>
      <c r="C4" s="38">
        <v>79324.62</v>
      </c>
      <c r="D4" s="63">
        <v>79324.62</v>
      </c>
      <c r="E4" s="63">
        <v>79324.62</v>
      </c>
      <c r="F4" s="64">
        <f t="shared" ref="F4:F29" si="0">SUM(C4:E4)</f>
        <v>237973.86</v>
      </c>
    </row>
    <row r="5" spans="1:6" s="31" customFormat="1" ht="24.95" customHeight="1" x14ac:dyDescent="0.25">
      <c r="A5" s="32">
        <v>2</v>
      </c>
      <c r="B5" s="33" t="s">
        <v>9</v>
      </c>
      <c r="C5" s="38">
        <v>49617</v>
      </c>
      <c r="D5" s="63">
        <v>49617</v>
      </c>
      <c r="E5" s="63">
        <v>49617</v>
      </c>
      <c r="F5" s="64">
        <f t="shared" si="0"/>
        <v>148851</v>
      </c>
    </row>
    <row r="6" spans="1:6" s="31" customFormat="1" ht="24.95" customHeight="1" x14ac:dyDescent="0.25">
      <c r="A6" s="32">
        <v>3</v>
      </c>
      <c r="B6" s="33" t="s">
        <v>41</v>
      </c>
      <c r="C6" s="38">
        <v>54534</v>
      </c>
      <c r="D6" s="63">
        <v>54534</v>
      </c>
      <c r="E6" s="63">
        <v>54534</v>
      </c>
      <c r="F6" s="64">
        <f t="shared" si="0"/>
        <v>163602</v>
      </c>
    </row>
    <row r="7" spans="1:6" s="31" customFormat="1" ht="24.95" customHeight="1" x14ac:dyDescent="0.25">
      <c r="A7" s="32">
        <v>4</v>
      </c>
      <c r="B7" s="33" t="s">
        <v>11</v>
      </c>
      <c r="C7" s="38">
        <v>54534</v>
      </c>
      <c r="D7" s="63">
        <v>54534</v>
      </c>
      <c r="E7" s="38">
        <v>54534</v>
      </c>
      <c r="F7" s="64">
        <f t="shared" si="0"/>
        <v>163602</v>
      </c>
    </row>
    <row r="8" spans="1:6" s="31" customFormat="1" ht="24.95" customHeight="1" x14ac:dyDescent="0.25">
      <c r="A8" s="32">
        <v>5</v>
      </c>
      <c r="B8" s="33" t="s">
        <v>12</v>
      </c>
      <c r="C8" s="38">
        <v>88300.38</v>
      </c>
      <c r="D8" s="38">
        <v>88300.38</v>
      </c>
      <c r="E8" s="38">
        <v>88300.38</v>
      </c>
      <c r="F8" s="64">
        <f t="shared" si="0"/>
        <v>264901.14</v>
      </c>
    </row>
    <row r="9" spans="1:6" s="31" customFormat="1" ht="24.95" customHeight="1" x14ac:dyDescent="0.25">
      <c r="A9" s="32">
        <v>6</v>
      </c>
      <c r="B9" s="33" t="s">
        <v>38</v>
      </c>
      <c r="C9" s="38">
        <v>84632</v>
      </c>
      <c r="D9" s="63">
        <v>84632</v>
      </c>
      <c r="E9" s="63">
        <v>84632</v>
      </c>
      <c r="F9" s="64">
        <f t="shared" si="0"/>
        <v>253896</v>
      </c>
    </row>
    <row r="10" spans="1:6" s="31" customFormat="1" ht="24.95" customHeight="1" x14ac:dyDescent="0.25">
      <c r="A10" s="32">
        <v>7</v>
      </c>
      <c r="B10" s="33" t="s">
        <v>13</v>
      </c>
      <c r="C10" s="38">
        <v>85353.16</v>
      </c>
      <c r="D10" s="63">
        <v>85353.16</v>
      </c>
      <c r="E10" s="63">
        <v>85353.16</v>
      </c>
      <c r="F10" s="64">
        <f>SUM(C10:E10)</f>
        <v>256059.48</v>
      </c>
    </row>
    <row r="11" spans="1:6" s="31" customFormat="1" ht="24.95" customHeight="1" x14ac:dyDescent="0.25">
      <c r="A11" s="32">
        <v>8</v>
      </c>
      <c r="B11" s="33" t="s">
        <v>14</v>
      </c>
      <c r="C11" s="38">
        <v>52909.9</v>
      </c>
      <c r="D11" s="63">
        <v>52909.9</v>
      </c>
      <c r="E11" s="63">
        <v>52909.9</v>
      </c>
      <c r="F11" s="64">
        <f t="shared" si="0"/>
        <v>158729.70000000001</v>
      </c>
    </row>
    <row r="12" spans="1:6" s="31" customFormat="1" ht="24.95" customHeight="1" x14ac:dyDescent="0.25">
      <c r="A12" s="32">
        <v>9</v>
      </c>
      <c r="B12" s="33" t="s">
        <v>15</v>
      </c>
      <c r="C12" s="38">
        <v>85421.7</v>
      </c>
      <c r="D12" s="63">
        <v>85421.7</v>
      </c>
      <c r="E12" s="63">
        <v>85421.7</v>
      </c>
      <c r="F12" s="64">
        <f t="shared" si="0"/>
        <v>256265.09999999998</v>
      </c>
    </row>
    <row r="13" spans="1:6" s="31" customFormat="1" ht="24.95" customHeight="1" x14ac:dyDescent="0.25">
      <c r="A13" s="32">
        <v>10</v>
      </c>
      <c r="B13" s="33" t="s">
        <v>40</v>
      </c>
      <c r="C13" s="38">
        <v>38442</v>
      </c>
      <c r="D13" s="63">
        <v>38442</v>
      </c>
      <c r="E13" s="63">
        <v>38442</v>
      </c>
      <c r="F13" s="64">
        <f t="shared" si="0"/>
        <v>115326</v>
      </c>
    </row>
    <row r="14" spans="1:6" s="31" customFormat="1" ht="24.95" customHeight="1" x14ac:dyDescent="0.25">
      <c r="A14" s="32">
        <v>11</v>
      </c>
      <c r="B14" s="33" t="s">
        <v>60</v>
      </c>
      <c r="C14" s="38">
        <v>39783</v>
      </c>
      <c r="D14" s="63">
        <v>39783</v>
      </c>
      <c r="E14" s="63">
        <v>39783</v>
      </c>
      <c r="F14" s="64">
        <f t="shared" si="0"/>
        <v>119349</v>
      </c>
    </row>
    <row r="15" spans="1:6" s="31" customFormat="1" ht="24.95" customHeight="1" x14ac:dyDescent="0.25">
      <c r="A15" s="32">
        <v>12</v>
      </c>
      <c r="B15" s="33" t="s">
        <v>61</v>
      </c>
      <c r="C15" s="38">
        <v>54534</v>
      </c>
      <c r="D15" s="63">
        <v>54534</v>
      </c>
      <c r="E15" s="63">
        <v>54534</v>
      </c>
      <c r="F15" s="64">
        <f t="shared" si="0"/>
        <v>163602</v>
      </c>
    </row>
    <row r="16" spans="1:6" s="31" customFormat="1" ht="24.95" customHeight="1" x14ac:dyDescent="0.25">
      <c r="A16" s="32">
        <v>13</v>
      </c>
      <c r="B16" s="211" t="s">
        <v>190</v>
      </c>
      <c r="C16" s="38">
        <v>44700</v>
      </c>
      <c r="D16" s="64">
        <v>44700</v>
      </c>
      <c r="E16" s="64">
        <v>44700</v>
      </c>
      <c r="F16" s="64">
        <f t="shared" si="0"/>
        <v>134100</v>
      </c>
    </row>
    <row r="17" spans="1:6" s="31" customFormat="1" ht="24.95" customHeight="1" x14ac:dyDescent="0.25">
      <c r="A17" s="32">
        <v>14</v>
      </c>
      <c r="B17" s="211" t="s">
        <v>199</v>
      </c>
      <c r="C17" s="31">
        <v>0</v>
      </c>
      <c r="D17" s="64">
        <v>35909</v>
      </c>
      <c r="E17" s="64">
        <v>35909</v>
      </c>
      <c r="F17" s="64">
        <f t="shared" ref="F17:F26" si="1">SUM(C17:E17)</f>
        <v>71818</v>
      </c>
    </row>
    <row r="18" spans="1:6" s="31" customFormat="1" ht="24.95" customHeight="1" x14ac:dyDescent="0.25">
      <c r="A18" s="32">
        <v>15</v>
      </c>
      <c r="B18" s="33" t="s">
        <v>187</v>
      </c>
      <c r="C18" s="38">
        <v>39783</v>
      </c>
      <c r="D18" s="64">
        <v>39783</v>
      </c>
      <c r="E18" s="64">
        <v>39783</v>
      </c>
      <c r="F18" s="64">
        <f t="shared" si="1"/>
        <v>119349</v>
      </c>
    </row>
    <row r="19" spans="1:6" s="31" customFormat="1" ht="24.95" customHeight="1" x14ac:dyDescent="0.25">
      <c r="A19" s="32">
        <v>16</v>
      </c>
      <c r="B19" s="33" t="s">
        <v>209</v>
      </c>
      <c r="C19" s="41">
        <v>3000</v>
      </c>
      <c r="D19" s="64">
        <v>3000</v>
      </c>
      <c r="E19" s="64">
        <v>3000</v>
      </c>
      <c r="F19" s="64">
        <f t="shared" si="1"/>
        <v>9000</v>
      </c>
    </row>
    <row r="20" spans="1:6" s="31" customFormat="1" ht="24.95" customHeight="1" x14ac:dyDescent="0.25">
      <c r="A20" s="32">
        <v>17</v>
      </c>
      <c r="B20" s="33" t="s">
        <v>16</v>
      </c>
      <c r="C20" s="41">
        <v>3000</v>
      </c>
      <c r="D20" s="64">
        <v>3000</v>
      </c>
      <c r="E20" s="64">
        <v>3000</v>
      </c>
      <c r="F20" s="64">
        <f t="shared" si="1"/>
        <v>9000</v>
      </c>
    </row>
    <row r="21" spans="1:6" s="31" customFormat="1" ht="24.95" customHeight="1" x14ac:dyDescent="0.25">
      <c r="A21" s="32">
        <v>18</v>
      </c>
      <c r="B21" s="33" t="s">
        <v>218</v>
      </c>
      <c r="C21" s="41">
        <v>3000</v>
      </c>
      <c r="D21" s="64"/>
      <c r="E21" s="64"/>
      <c r="F21" s="64">
        <f t="shared" si="1"/>
        <v>3000</v>
      </c>
    </row>
    <row r="22" spans="1:6" s="31" customFormat="1" ht="24.95" customHeight="1" x14ac:dyDescent="0.25">
      <c r="A22" s="32">
        <v>19</v>
      </c>
      <c r="B22" s="33" t="s">
        <v>19</v>
      </c>
      <c r="C22" s="41">
        <v>3000</v>
      </c>
      <c r="D22" s="64">
        <v>3000</v>
      </c>
      <c r="E22" s="64">
        <v>3000</v>
      </c>
      <c r="F22" s="64">
        <f t="shared" si="1"/>
        <v>9000</v>
      </c>
    </row>
    <row r="23" spans="1:6" s="31" customFormat="1" ht="24.95" customHeight="1" x14ac:dyDescent="0.25">
      <c r="A23" s="32">
        <v>20</v>
      </c>
      <c r="B23" s="33" t="s">
        <v>20</v>
      </c>
      <c r="C23" s="41">
        <v>3000</v>
      </c>
      <c r="D23" s="64">
        <v>3000</v>
      </c>
      <c r="E23" s="64">
        <v>3000</v>
      </c>
      <c r="F23" s="64">
        <f t="shared" si="1"/>
        <v>9000</v>
      </c>
    </row>
    <row r="24" spans="1:6" s="31" customFormat="1" ht="24.95" customHeight="1" x14ac:dyDescent="0.25">
      <c r="A24" s="32">
        <v>21</v>
      </c>
      <c r="B24" s="33" t="s">
        <v>21</v>
      </c>
      <c r="C24" s="41">
        <v>3000</v>
      </c>
      <c r="D24" s="64">
        <v>3000</v>
      </c>
      <c r="E24" s="64">
        <v>3000</v>
      </c>
      <c r="F24" s="64">
        <f t="shared" si="1"/>
        <v>9000</v>
      </c>
    </row>
    <row r="25" spans="1:6" s="31" customFormat="1" ht="24.95" customHeight="1" x14ac:dyDescent="0.25">
      <c r="A25" s="32">
        <v>22</v>
      </c>
      <c r="B25" s="33" t="s">
        <v>22</v>
      </c>
      <c r="C25" s="41">
        <v>3000</v>
      </c>
      <c r="D25" s="64">
        <v>3000</v>
      </c>
      <c r="E25" s="64">
        <v>3000</v>
      </c>
      <c r="F25" s="64">
        <f t="shared" si="1"/>
        <v>9000</v>
      </c>
    </row>
    <row r="26" spans="1:6" s="31" customFormat="1" ht="24.95" customHeight="1" x14ac:dyDescent="0.25">
      <c r="A26" s="32">
        <v>23</v>
      </c>
      <c r="B26" s="33" t="s">
        <v>23</v>
      </c>
      <c r="C26" s="41">
        <v>3000</v>
      </c>
      <c r="D26" s="64">
        <v>3000</v>
      </c>
      <c r="E26" s="64">
        <v>3000</v>
      </c>
      <c r="F26" s="64">
        <f t="shared" si="1"/>
        <v>9000</v>
      </c>
    </row>
    <row r="27" spans="1:6" s="31" customFormat="1" ht="24.95" customHeight="1" x14ac:dyDescent="0.25">
      <c r="A27" s="32">
        <v>24</v>
      </c>
      <c r="B27" s="33" t="s">
        <v>206</v>
      </c>
      <c r="C27" s="41"/>
      <c r="D27" s="64">
        <v>3000</v>
      </c>
      <c r="E27" s="64">
        <v>3000</v>
      </c>
      <c r="F27" s="64">
        <f t="shared" si="0"/>
        <v>6000</v>
      </c>
    </row>
    <row r="28" spans="1:6" s="31" customFormat="1" ht="24.95" customHeight="1" x14ac:dyDescent="0.25">
      <c r="A28" s="32">
        <v>25</v>
      </c>
      <c r="B28" s="33" t="s">
        <v>35</v>
      </c>
      <c r="C28" s="41">
        <v>3000</v>
      </c>
      <c r="D28" s="64">
        <v>3000</v>
      </c>
      <c r="E28" s="64">
        <v>3000</v>
      </c>
      <c r="F28" s="64">
        <f t="shared" si="0"/>
        <v>9000</v>
      </c>
    </row>
    <row r="29" spans="1:6" s="31" customFormat="1" ht="24.95" customHeight="1" x14ac:dyDescent="0.25">
      <c r="A29" s="32">
        <v>26</v>
      </c>
      <c r="B29" s="33" t="s">
        <v>57</v>
      </c>
      <c r="C29" s="41">
        <v>3000</v>
      </c>
      <c r="D29" s="64">
        <v>3000</v>
      </c>
      <c r="E29" s="64">
        <v>3000</v>
      </c>
      <c r="F29" s="64">
        <f t="shared" si="0"/>
        <v>9000</v>
      </c>
    </row>
    <row r="30" spans="1:6" s="31" customFormat="1" ht="24.95" customHeight="1" x14ac:dyDescent="0.25">
      <c r="A30" s="32">
        <v>27</v>
      </c>
      <c r="B30" s="33" t="s">
        <v>64</v>
      </c>
      <c r="C30" s="41">
        <v>3000</v>
      </c>
      <c r="D30" s="64">
        <v>3000</v>
      </c>
      <c r="E30" s="64">
        <v>3000</v>
      </c>
      <c r="F30" s="64">
        <f>SUM(C30:E30)</f>
        <v>9000</v>
      </c>
    </row>
    <row r="31" spans="1:6" s="31" customFormat="1" ht="24.95" customHeight="1" x14ac:dyDescent="0.25">
      <c r="A31" s="32">
        <v>28</v>
      </c>
      <c r="B31" s="212" t="s">
        <v>65</v>
      </c>
      <c r="C31" s="41">
        <v>3000</v>
      </c>
      <c r="D31" s="64">
        <v>3000</v>
      </c>
      <c r="E31" s="64">
        <v>3000</v>
      </c>
      <c r="F31" s="64">
        <f>SUM(C31:E31)</f>
        <v>9000</v>
      </c>
    </row>
    <row r="32" spans="1:6" s="31" customFormat="1" ht="24.95" customHeight="1" x14ac:dyDescent="0.25">
      <c r="A32" s="32">
        <v>29</v>
      </c>
      <c r="B32" s="212" t="s">
        <v>219</v>
      </c>
      <c r="C32" s="41">
        <v>3000</v>
      </c>
      <c r="D32" s="64"/>
      <c r="E32" s="64"/>
      <c r="F32" s="64">
        <f>SUM(C32:E32)</f>
        <v>3000</v>
      </c>
    </row>
    <row r="33" spans="1:6" s="31" customFormat="1" ht="24.95" customHeight="1" x14ac:dyDescent="0.25">
      <c r="A33" s="32">
        <v>30</v>
      </c>
      <c r="B33" s="211" t="s">
        <v>192</v>
      </c>
      <c r="C33" s="41">
        <v>3000</v>
      </c>
      <c r="D33" s="64">
        <v>3000</v>
      </c>
      <c r="E33" s="64">
        <v>3000</v>
      </c>
      <c r="F33" s="64">
        <f>SUM(C33:E33)</f>
        <v>9000</v>
      </c>
    </row>
    <row r="34" spans="1:6" s="31" customFormat="1" ht="24.95" customHeight="1" x14ac:dyDescent="0.25">
      <c r="A34" s="32">
        <v>31</v>
      </c>
      <c r="B34" s="211" t="s">
        <v>193</v>
      </c>
      <c r="C34" s="41">
        <v>3000</v>
      </c>
      <c r="D34" s="64">
        <v>3000</v>
      </c>
      <c r="E34" s="64">
        <v>3000</v>
      </c>
      <c r="F34" s="64">
        <f>SUM(C34:E34)</f>
        <v>9000</v>
      </c>
    </row>
    <row r="35" spans="1:6" s="31" customFormat="1" ht="24.95" customHeight="1" x14ac:dyDescent="0.25">
      <c r="A35" s="274" t="s">
        <v>200</v>
      </c>
      <c r="B35" s="275"/>
      <c r="C35" s="64">
        <f>SUM(C4:C34)</f>
        <v>896868.76</v>
      </c>
      <c r="D35" s="64">
        <f>SUM(D4:D34)</f>
        <v>929777.76</v>
      </c>
      <c r="E35" s="64">
        <f>SUM(E4:E34)</f>
        <v>929777.76</v>
      </c>
      <c r="F35" s="64"/>
    </row>
    <row r="36" spans="1:6" s="44" customFormat="1" ht="24.95" customHeight="1" x14ac:dyDescent="0.25">
      <c r="A36" s="249" t="s">
        <v>7</v>
      </c>
      <c r="B36" s="250"/>
      <c r="C36" s="250"/>
      <c r="D36" s="250"/>
      <c r="E36" s="250"/>
      <c r="F36" s="43">
        <f>SUM(F4:F34)</f>
        <v>2756424.28</v>
      </c>
    </row>
    <row r="37" spans="1:6" s="31" customFormat="1" ht="11.25" customHeight="1" x14ac:dyDescent="0.25">
      <c r="A37" s="45"/>
      <c r="B37" s="45"/>
      <c r="C37" s="229"/>
      <c r="D37" s="45"/>
      <c r="E37" s="45"/>
      <c r="F37" s="45"/>
    </row>
    <row r="38" spans="1:6" s="31" customFormat="1" ht="22.5" customHeight="1" x14ac:dyDescent="0.25">
      <c r="A38" s="252" t="s">
        <v>44</v>
      </c>
      <c r="B38" s="252"/>
      <c r="C38" s="58">
        <f>F36*30%</f>
        <v>826927.28399999987</v>
      </c>
      <c r="D38" s="228" t="s">
        <v>33</v>
      </c>
      <c r="E38" s="57"/>
    </row>
    <row r="39" spans="1:6" s="31" customFormat="1" ht="24.75" customHeight="1" x14ac:dyDescent="0.25">
      <c r="A39" s="252" t="s">
        <v>45</v>
      </c>
      <c r="B39" s="252"/>
      <c r="C39" s="58">
        <f>F36*70%</f>
        <v>1929496.9959999998</v>
      </c>
      <c r="D39" s="228" t="s">
        <v>33</v>
      </c>
      <c r="E39" s="57"/>
    </row>
    <row r="40" spans="1:6" s="19" customFormat="1" ht="15.75" x14ac:dyDescent="0.25">
      <c r="A40" s="6"/>
      <c r="B40" s="6"/>
      <c r="C40" s="230"/>
      <c r="D40" s="6"/>
      <c r="E40" s="6"/>
      <c r="F40" s="9"/>
    </row>
    <row r="41" spans="1:6" s="19" customFormat="1" ht="15.75" x14ac:dyDescent="0.25">
      <c r="C41" s="265" t="s">
        <v>220</v>
      </c>
      <c r="D41" s="265"/>
      <c r="E41" s="265"/>
      <c r="F41" s="265"/>
    </row>
    <row r="42" spans="1:6" s="19" customFormat="1" ht="15.75" x14ac:dyDescent="0.25">
      <c r="A42" s="266" t="s">
        <v>37</v>
      </c>
      <c r="B42" s="266"/>
      <c r="C42" s="266"/>
      <c r="D42" s="266" t="s">
        <v>47</v>
      </c>
      <c r="E42" s="266"/>
      <c r="F42" s="266"/>
    </row>
    <row r="43" spans="1:6" s="19" customFormat="1" ht="16.5" x14ac:dyDescent="0.25">
      <c r="A43"/>
      <c r="B43"/>
      <c r="C43"/>
      <c r="D43" s="267" t="s">
        <v>36</v>
      </c>
      <c r="E43" s="267"/>
      <c r="F43" s="267"/>
    </row>
    <row r="44" spans="1:6" s="19" customFormat="1" ht="15.75" x14ac:dyDescent="0.25">
      <c r="A44"/>
      <c r="B44"/>
      <c r="C44"/>
      <c r="D44"/>
      <c r="E44"/>
      <c r="F44"/>
    </row>
    <row r="45" spans="1:6" s="19" customFormat="1" ht="15.75" x14ac:dyDescent="0.25">
      <c r="A45"/>
      <c r="B45"/>
      <c r="C45"/>
      <c r="D45"/>
      <c r="E45"/>
      <c r="F45"/>
    </row>
    <row r="46" spans="1:6" s="19" customFormat="1" ht="15.75" x14ac:dyDescent="0.25">
      <c r="A46"/>
      <c r="B46"/>
      <c r="C46"/>
      <c r="D46"/>
      <c r="E46"/>
      <c r="F46"/>
    </row>
    <row r="47" spans="1:6" s="19" customFormat="1" ht="15.75" x14ac:dyDescent="0.25">
      <c r="A47"/>
      <c r="B47"/>
      <c r="C47"/>
      <c r="D47"/>
      <c r="E47"/>
      <c r="F47"/>
    </row>
    <row r="48" spans="1:6" s="19" customFormat="1" ht="15.75" x14ac:dyDescent="0.25">
      <c r="A48" s="27"/>
      <c r="B48"/>
      <c r="C48" s="27"/>
      <c r="D48" s="27"/>
      <c r="E48" s="27"/>
      <c r="F48" s="27"/>
    </row>
    <row r="49" spans="1:6" s="31" customFormat="1" ht="18.75" x14ac:dyDescent="0.3">
      <c r="A49" s="253" t="s">
        <v>14</v>
      </c>
      <c r="B49" s="253"/>
      <c r="C49" s="253"/>
      <c r="D49" s="253" t="s">
        <v>13</v>
      </c>
      <c r="E49" s="253"/>
      <c r="F49" s="253"/>
    </row>
    <row r="50" spans="1:6" s="19" customFormat="1" ht="15.75" x14ac:dyDescent="0.25">
      <c r="A50" s="6"/>
      <c r="B50" s="6"/>
      <c r="C50" s="6"/>
    </row>
    <row r="51" spans="1:6" s="19" customFormat="1" ht="15.75" x14ac:dyDescent="0.25">
      <c r="A51" s="6"/>
      <c r="B51" s="6"/>
      <c r="C51" s="230"/>
      <c r="D51" s="6"/>
      <c r="E51" s="6"/>
      <c r="F51" s="6"/>
    </row>
    <row r="52" spans="1:6" s="19" customFormat="1" ht="15.75" x14ac:dyDescent="0.25">
      <c r="A52" s="6"/>
      <c r="B52" s="6"/>
      <c r="C52" s="6"/>
      <c r="D52" s="6"/>
      <c r="E52" s="6"/>
      <c r="F52" s="6"/>
    </row>
    <row r="53" spans="1:6" s="19" customFormat="1" ht="15.75" x14ac:dyDescent="0.25">
      <c r="A53" s="6"/>
      <c r="B53" s="6"/>
      <c r="C53" s="230"/>
      <c r="D53" s="6"/>
      <c r="E53" s="6"/>
      <c r="F53" s="6"/>
    </row>
    <row r="54" spans="1:6" s="19" customFormat="1" ht="15.75" x14ac:dyDescent="0.25">
      <c r="C54" s="21"/>
    </row>
    <row r="55" spans="1:6" s="19" customFormat="1" ht="15.75" x14ac:dyDescent="0.25">
      <c r="C55" s="21"/>
    </row>
    <row r="56" spans="1:6" s="19" customFormat="1" ht="15.75" x14ac:dyDescent="0.25">
      <c r="C56" s="21"/>
    </row>
    <row r="57" spans="1:6" s="19" customFormat="1" ht="15.75" x14ac:dyDescent="0.25">
      <c r="C57" s="21"/>
    </row>
    <row r="58" spans="1:6" s="19" customFormat="1" ht="15.75" x14ac:dyDescent="0.25">
      <c r="C58" s="21"/>
    </row>
    <row r="59" spans="1:6" s="19" customFormat="1" ht="15.75" x14ac:dyDescent="0.25">
      <c r="C59" s="21"/>
    </row>
    <row r="60" spans="1:6" s="19" customFormat="1" ht="15.75" x14ac:dyDescent="0.25">
      <c r="C60" s="21"/>
    </row>
    <row r="61" spans="1:6" s="19" customFormat="1" ht="15.75" x14ac:dyDescent="0.25">
      <c r="C61" s="21"/>
    </row>
    <row r="62" spans="1:6" s="19" customFormat="1" ht="15.75" x14ac:dyDescent="0.25">
      <c r="C62" s="21"/>
    </row>
    <row r="63" spans="1:6" s="19" customFormat="1" ht="15.75" x14ac:dyDescent="0.25">
      <c r="C63" s="21"/>
    </row>
    <row r="64" spans="1:6" s="19" customFormat="1" ht="15.75" x14ac:dyDescent="0.25">
      <c r="C64" s="21"/>
    </row>
    <row r="65" spans="3:3" s="19" customFormat="1" ht="15.75" x14ac:dyDescent="0.25">
      <c r="C65" s="21"/>
    </row>
    <row r="66" spans="3:3" s="19" customFormat="1" ht="15.75" x14ac:dyDescent="0.25">
      <c r="C66" s="21"/>
    </row>
    <row r="67" spans="3:3" s="19" customFormat="1" ht="15.75" x14ac:dyDescent="0.25">
      <c r="C67" s="21"/>
    </row>
    <row r="68" spans="3:3" s="19" customFormat="1" ht="15.75" x14ac:dyDescent="0.25">
      <c r="C68" s="21"/>
    </row>
    <row r="69" spans="3:3" s="19" customFormat="1" ht="15.75" x14ac:dyDescent="0.25">
      <c r="C69" s="21"/>
    </row>
  </sheetData>
  <mergeCells count="13">
    <mergeCell ref="C41:F41"/>
    <mergeCell ref="A42:C42"/>
    <mergeCell ref="D42:F42"/>
    <mergeCell ref="D43:F43"/>
    <mergeCell ref="A49:C49"/>
    <mergeCell ref="D49:F49"/>
    <mergeCell ref="A38:B38"/>
    <mergeCell ref="A39:B39"/>
    <mergeCell ref="A1:C1"/>
    <mergeCell ref="D1:F1"/>
    <mergeCell ref="A2:F2"/>
    <mergeCell ref="A35:B35"/>
    <mergeCell ref="A36:E36"/>
  </mergeCells>
  <pageMargins left="0.31496062992125984" right="0.19685039370078741" top="0.31496062992125984" bottom="0.23622047244094491" header="0.31496062992125984" footer="0.31496062992125984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topLeftCell="A14" workbookViewId="0">
      <selection activeCell="S3" sqref="S3"/>
    </sheetView>
  </sheetViews>
  <sheetFormatPr defaultRowHeight="15" x14ac:dyDescent="0.25"/>
  <cols>
    <col min="1" max="1" width="6.5703125" customWidth="1"/>
    <col min="2" max="2" width="21" customWidth="1"/>
    <col min="3" max="3" width="10.7109375" style="1" customWidth="1"/>
    <col min="4" max="4" width="6.85546875" customWidth="1"/>
    <col min="5" max="5" width="6.5703125" customWidth="1"/>
    <col min="6" max="6" width="8.85546875" customWidth="1"/>
    <col min="7" max="7" width="7.42578125" customWidth="1"/>
    <col min="8" max="8" width="6.5703125" customWidth="1"/>
    <col min="9" max="9" width="13.140625" customWidth="1"/>
    <col min="10" max="10" width="15.140625" customWidth="1"/>
    <col min="11" max="11" width="12.285156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70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63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2" t="s">
        <v>27</v>
      </c>
      <c r="F3" s="263"/>
      <c r="G3" s="262" t="s">
        <v>28</v>
      </c>
      <c r="H3" s="264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5" si="0">C5*E5</f>
        <v>0</v>
      </c>
      <c r="G5" s="36">
        <v>0.13</v>
      </c>
      <c r="H5" s="37">
        <f>(C5+D5+F5)*G5</f>
        <v>0.60709999999999997</v>
      </c>
      <c r="I5" s="38">
        <v>1390000</v>
      </c>
      <c r="J5" s="38">
        <f t="shared" ref="J5:J14" si="1">(C5+D5+F5+H5)*I5</f>
        <v>7335169</v>
      </c>
      <c r="K5" s="38">
        <f t="shared" ref="K5:K14" si="2">J5*1%</f>
        <v>73351.69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3">(C6+D6+F6)*G6</f>
        <v>0</v>
      </c>
      <c r="I6" s="38">
        <v>1390000</v>
      </c>
      <c r="J6" s="38">
        <f t="shared" si="1"/>
        <v>4628700</v>
      </c>
      <c r="K6" s="38">
        <f t="shared" si="2"/>
        <v>46287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5087400</v>
      </c>
      <c r="K7" s="38">
        <f t="shared" si="2"/>
        <v>50874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3"/>
        <v>0</v>
      </c>
      <c r="I8" s="38">
        <v>1390000</v>
      </c>
      <c r="J8" s="38">
        <f t="shared" si="1"/>
        <v>5087400</v>
      </c>
      <c r="K8" s="38">
        <f t="shared" si="2"/>
        <v>50874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3"/>
        <v>0.94620000000000004</v>
      </c>
      <c r="I9" s="38">
        <v>1390000</v>
      </c>
      <c r="J9" s="38">
        <f t="shared" si="1"/>
        <v>8237418.0000000009</v>
      </c>
      <c r="K9" s="38">
        <f t="shared" si="2"/>
        <v>82374.180000000008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3"/>
        <v>0</v>
      </c>
      <c r="I10" s="38">
        <v>1390000</v>
      </c>
      <c r="J10" s="38">
        <f t="shared" si="1"/>
        <v>7895200.0000000009</v>
      </c>
      <c r="K10" s="38">
        <f t="shared" si="2"/>
        <v>78952.000000000015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3"/>
        <v>0</v>
      </c>
      <c r="I11" s="38">
        <v>1390000</v>
      </c>
      <c r="J11" s="38">
        <f t="shared" si="1"/>
        <v>7962476</v>
      </c>
      <c r="K11" s="38">
        <f t="shared" si="2"/>
        <v>79624.759999999995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3"/>
        <v>0.20099999999999998</v>
      </c>
      <c r="I12" s="38">
        <v>1390000</v>
      </c>
      <c r="J12" s="38">
        <f t="shared" si="1"/>
        <v>4935890</v>
      </c>
      <c r="K12" s="38">
        <f t="shared" si="2"/>
        <v>49358.9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3"/>
        <v>0.83300000000000007</v>
      </c>
      <c r="I13" s="38">
        <v>1390000</v>
      </c>
      <c r="J13" s="38">
        <f t="shared" si="1"/>
        <v>7968870.0000000009</v>
      </c>
      <c r="K13" s="38">
        <f t="shared" si="2"/>
        <v>79688.700000000012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40">
        <v>1390000</v>
      </c>
      <c r="J14" s="38">
        <f t="shared" si="1"/>
        <v>3586200</v>
      </c>
      <c r="K14" s="38">
        <f t="shared" si="2"/>
        <v>35862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1390000</v>
      </c>
      <c r="J15" s="38">
        <f>(C15+D15+F15+H15)*I15</f>
        <v>3711300</v>
      </c>
      <c r="K15" s="38">
        <f>J15*1%</f>
        <v>37113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>C16*E16</f>
        <v>0</v>
      </c>
      <c r="G16" s="36"/>
      <c r="H16" s="37">
        <f>(C16+D16+F16)*G16</f>
        <v>0</v>
      </c>
      <c r="I16" s="38">
        <v>1390000</v>
      </c>
      <c r="J16" s="38">
        <f>(C16+D16+F16+H16)*I16</f>
        <v>5087400</v>
      </c>
      <c r="K16" s="38">
        <f>J16*1%</f>
        <v>50874</v>
      </c>
    </row>
    <row r="17" spans="1:15" s="31" customFormat="1" ht="20.100000000000001" customHeight="1" x14ac:dyDescent="0.25">
      <c r="A17" s="32">
        <v>13</v>
      </c>
      <c r="B17" s="33" t="s">
        <v>16</v>
      </c>
      <c r="C17" s="243" t="s">
        <v>25</v>
      </c>
      <c r="D17" s="244"/>
      <c r="E17" s="244"/>
      <c r="F17" s="244"/>
      <c r="G17" s="244"/>
      <c r="H17" s="244"/>
      <c r="I17" s="244"/>
      <c r="J17" s="245"/>
      <c r="K17" s="41">
        <v>3000</v>
      </c>
    </row>
    <row r="18" spans="1:15" s="31" customFormat="1" ht="20.100000000000001" customHeight="1" x14ac:dyDescent="0.25">
      <c r="A18" s="32">
        <v>14</v>
      </c>
      <c r="B18" s="33" t="s">
        <v>17</v>
      </c>
      <c r="C18" s="246"/>
      <c r="D18" s="247"/>
      <c r="E18" s="247"/>
      <c r="F18" s="247"/>
      <c r="G18" s="247"/>
      <c r="H18" s="247"/>
      <c r="I18" s="247"/>
      <c r="J18" s="248"/>
      <c r="K18" s="41">
        <v>3000</v>
      </c>
    </row>
    <row r="19" spans="1:15" s="31" customFormat="1" ht="20.100000000000001" customHeight="1" x14ac:dyDescent="0.25">
      <c r="A19" s="32">
        <v>15</v>
      </c>
      <c r="B19" s="33" t="s">
        <v>19</v>
      </c>
      <c r="C19" s="246"/>
      <c r="D19" s="247"/>
      <c r="E19" s="247"/>
      <c r="F19" s="247"/>
      <c r="G19" s="247"/>
      <c r="H19" s="247"/>
      <c r="I19" s="247"/>
      <c r="J19" s="248"/>
      <c r="K19" s="41">
        <v>3000</v>
      </c>
    </row>
    <row r="20" spans="1:15" s="31" customFormat="1" ht="20.100000000000001" customHeight="1" x14ac:dyDescent="0.25">
      <c r="A20" s="32">
        <v>16</v>
      </c>
      <c r="B20" s="33" t="s">
        <v>20</v>
      </c>
      <c r="C20" s="246"/>
      <c r="D20" s="247"/>
      <c r="E20" s="247"/>
      <c r="F20" s="247"/>
      <c r="G20" s="247"/>
      <c r="H20" s="247"/>
      <c r="I20" s="247"/>
      <c r="J20" s="248"/>
      <c r="K20" s="41">
        <v>3000</v>
      </c>
    </row>
    <row r="21" spans="1:15" s="31" customFormat="1" ht="20.100000000000001" customHeight="1" x14ac:dyDescent="0.25">
      <c r="A21" s="32">
        <v>17</v>
      </c>
      <c r="B21" s="33" t="s">
        <v>21</v>
      </c>
      <c r="C21" s="246"/>
      <c r="D21" s="247"/>
      <c r="E21" s="247"/>
      <c r="F21" s="247"/>
      <c r="G21" s="247"/>
      <c r="H21" s="247"/>
      <c r="I21" s="247"/>
      <c r="J21" s="248"/>
      <c r="K21" s="41">
        <v>3000</v>
      </c>
    </row>
    <row r="22" spans="1:15" s="31" customFormat="1" ht="20.100000000000001" customHeight="1" x14ac:dyDescent="0.25">
      <c r="A22" s="32">
        <v>18</v>
      </c>
      <c r="B22" s="33" t="s">
        <v>22</v>
      </c>
      <c r="C22" s="246"/>
      <c r="D22" s="247"/>
      <c r="E22" s="247"/>
      <c r="F22" s="247"/>
      <c r="G22" s="247"/>
      <c r="H22" s="247"/>
      <c r="I22" s="247"/>
      <c r="J22" s="248"/>
      <c r="K22" s="41">
        <v>3000</v>
      </c>
    </row>
    <row r="23" spans="1:15" s="31" customFormat="1" ht="20.100000000000001" customHeight="1" x14ac:dyDescent="0.25">
      <c r="A23" s="32">
        <v>19</v>
      </c>
      <c r="B23" s="33" t="s">
        <v>23</v>
      </c>
      <c r="C23" s="246"/>
      <c r="D23" s="247"/>
      <c r="E23" s="247"/>
      <c r="F23" s="247"/>
      <c r="G23" s="247"/>
      <c r="H23" s="247"/>
      <c r="I23" s="247"/>
      <c r="J23" s="248"/>
      <c r="K23" s="41">
        <v>3000</v>
      </c>
    </row>
    <row r="24" spans="1:15" s="39" customFormat="1" ht="20.100000000000001" customHeight="1" x14ac:dyDescent="0.25">
      <c r="A24" s="32">
        <v>20</v>
      </c>
      <c r="B24" s="33" t="s">
        <v>39</v>
      </c>
      <c r="C24" s="246"/>
      <c r="D24" s="247"/>
      <c r="E24" s="247"/>
      <c r="F24" s="247"/>
      <c r="G24" s="247"/>
      <c r="H24" s="247"/>
      <c r="I24" s="247"/>
      <c r="J24" s="248"/>
      <c r="K24" s="41">
        <v>3000</v>
      </c>
    </row>
    <row r="25" spans="1:15" s="31" customFormat="1" ht="20.100000000000001" customHeight="1" x14ac:dyDescent="0.25">
      <c r="A25" s="32">
        <v>21</v>
      </c>
      <c r="B25" s="33" t="s">
        <v>24</v>
      </c>
      <c r="C25" s="246"/>
      <c r="D25" s="247"/>
      <c r="E25" s="247"/>
      <c r="F25" s="247"/>
      <c r="G25" s="247"/>
      <c r="H25" s="247"/>
      <c r="I25" s="247"/>
      <c r="J25" s="248"/>
      <c r="K25" s="41">
        <v>3000</v>
      </c>
      <c r="N25" s="42">
        <f>SUM(K5:K25)</f>
        <v>742234.23</v>
      </c>
    </row>
    <row r="26" spans="1:15" s="31" customFormat="1" ht="20.100000000000001" customHeight="1" x14ac:dyDescent="0.25">
      <c r="A26" s="32">
        <v>22</v>
      </c>
      <c r="B26" s="33" t="s">
        <v>35</v>
      </c>
      <c r="C26" s="246"/>
      <c r="D26" s="247"/>
      <c r="E26" s="247"/>
      <c r="F26" s="247"/>
      <c r="G26" s="247"/>
      <c r="H26" s="247"/>
      <c r="I26" s="247"/>
      <c r="J26" s="248"/>
      <c r="K26" s="41">
        <v>3000</v>
      </c>
      <c r="N26" s="42"/>
    </row>
    <row r="27" spans="1:15" s="31" customFormat="1" ht="20.100000000000001" customHeight="1" x14ac:dyDescent="0.25">
      <c r="A27" s="32">
        <v>23</v>
      </c>
      <c r="B27" s="33" t="s">
        <v>57</v>
      </c>
      <c r="C27" s="246"/>
      <c r="D27" s="247"/>
      <c r="E27" s="247"/>
      <c r="F27" s="247"/>
      <c r="G27" s="247"/>
      <c r="H27" s="247"/>
      <c r="I27" s="247"/>
      <c r="J27" s="248"/>
      <c r="K27" s="41">
        <v>3000</v>
      </c>
      <c r="N27" s="42"/>
    </row>
    <row r="28" spans="1:15" s="31" customFormat="1" ht="20.100000000000001" customHeight="1" x14ac:dyDescent="0.25">
      <c r="A28" s="32">
        <v>24</v>
      </c>
      <c r="B28" s="33" t="s">
        <v>58</v>
      </c>
      <c r="C28" s="246"/>
      <c r="D28" s="247"/>
      <c r="E28" s="247"/>
      <c r="F28" s="247"/>
      <c r="G28" s="247"/>
      <c r="H28" s="247"/>
      <c r="I28" s="247"/>
      <c r="J28" s="248"/>
      <c r="K28" s="41">
        <v>3000</v>
      </c>
      <c r="N28" s="42"/>
    </row>
    <row r="29" spans="1:15" s="31" customFormat="1" ht="20.100000000000001" customHeight="1" x14ac:dyDescent="0.25">
      <c r="A29" s="32">
        <v>25</v>
      </c>
      <c r="B29" s="33" t="s">
        <v>59</v>
      </c>
      <c r="C29" s="246"/>
      <c r="D29" s="247"/>
      <c r="E29" s="247"/>
      <c r="F29" s="247"/>
      <c r="G29" s="247"/>
      <c r="H29" s="247"/>
      <c r="I29" s="247"/>
      <c r="J29" s="248"/>
      <c r="K29" s="41">
        <v>3000</v>
      </c>
      <c r="N29" s="42"/>
    </row>
    <row r="30" spans="1:15" s="44" customFormat="1" ht="29.25" customHeight="1" x14ac:dyDescent="0.25">
      <c r="A30" s="249" t="s">
        <v>7</v>
      </c>
      <c r="B30" s="250"/>
      <c r="C30" s="250"/>
      <c r="D30" s="250"/>
      <c r="E30" s="250"/>
      <c r="F30" s="250"/>
      <c r="G30" s="250"/>
      <c r="H30" s="250"/>
      <c r="I30" s="251"/>
      <c r="J30" s="43">
        <f>SUM(J5:J25)</f>
        <v>71523423</v>
      </c>
      <c r="K30" s="43">
        <f>SUM(K5:K29)</f>
        <v>754234.23</v>
      </c>
    </row>
    <row r="31" spans="1:15" s="31" customFormat="1" ht="11.25" customHeight="1" x14ac:dyDescent="0.25">
      <c r="A31" s="45"/>
      <c r="B31" s="45"/>
      <c r="C31" s="66"/>
      <c r="D31" s="45"/>
      <c r="E31" s="45"/>
      <c r="F31" s="45"/>
      <c r="G31" s="45"/>
      <c r="H31" s="45"/>
      <c r="I31" s="45"/>
      <c r="J31" s="45"/>
      <c r="K31" s="45"/>
    </row>
    <row r="32" spans="1:15" s="31" customFormat="1" ht="22.5" customHeight="1" x14ac:dyDescent="0.25">
      <c r="A32" s="252" t="s">
        <v>44</v>
      </c>
      <c r="B32" s="252"/>
      <c r="C32" s="58">
        <f>K30*30%</f>
        <v>226270.269</v>
      </c>
      <c r="D32" s="59" t="s">
        <v>33</v>
      </c>
      <c r="E32" s="57"/>
      <c r="F32" s="57"/>
      <c r="G32" s="57"/>
      <c r="K32" s="45"/>
      <c r="L32" s="47"/>
      <c r="M32" s="47"/>
      <c r="N32" s="47"/>
      <c r="O32" s="47"/>
    </row>
    <row r="33" spans="1:15" s="31" customFormat="1" ht="24.75" customHeight="1" x14ac:dyDescent="0.25">
      <c r="A33" s="252" t="s">
        <v>45</v>
      </c>
      <c r="B33" s="252"/>
      <c r="C33" s="58">
        <f>K30*70%</f>
        <v>527963.96100000001</v>
      </c>
      <c r="D33" s="59" t="s">
        <v>33</v>
      </c>
      <c r="E33" s="57"/>
      <c r="F33" s="57"/>
      <c r="G33" s="57"/>
      <c r="K33" s="48"/>
      <c r="L33" s="47"/>
      <c r="M33" s="49"/>
      <c r="N33" s="50"/>
      <c r="O33" s="47"/>
    </row>
    <row r="34" spans="1:15" s="31" customFormat="1" ht="15.75" x14ac:dyDescent="0.25">
      <c r="A34" s="45"/>
      <c r="B34" s="45"/>
      <c r="C34" s="66"/>
      <c r="D34" s="45"/>
      <c r="E34" s="45"/>
      <c r="F34" s="45"/>
      <c r="G34" s="45"/>
      <c r="H34" s="45"/>
      <c r="I34" s="45"/>
      <c r="J34" s="45"/>
      <c r="K34" s="48"/>
      <c r="L34" s="47"/>
      <c r="M34" s="51"/>
      <c r="N34" s="52"/>
      <c r="O34" s="47"/>
    </row>
    <row r="35" spans="1:15" s="31" customFormat="1" ht="15.75" x14ac:dyDescent="0.25">
      <c r="A35" s="254"/>
      <c r="B35" s="254"/>
      <c r="C35" s="53"/>
      <c r="G35" s="255" t="s">
        <v>69</v>
      </c>
      <c r="H35" s="255"/>
      <c r="I35" s="255"/>
      <c r="J35" s="255"/>
      <c r="K35" s="255"/>
      <c r="L35" s="47"/>
      <c r="M35" s="47"/>
      <c r="N35" s="47"/>
      <c r="O35" s="47"/>
    </row>
    <row r="36" spans="1:15" s="31" customFormat="1" ht="15.75" x14ac:dyDescent="0.25">
      <c r="A36" s="256" t="s">
        <v>37</v>
      </c>
      <c r="B36" s="256"/>
      <c r="C36" s="256"/>
      <c r="D36" s="256"/>
      <c r="E36" s="256"/>
      <c r="F36" s="256"/>
      <c r="G36" s="256" t="s">
        <v>47</v>
      </c>
      <c r="H36" s="256"/>
      <c r="I36" s="256"/>
      <c r="J36" s="256"/>
      <c r="K36" s="256"/>
      <c r="L36" s="47"/>
      <c r="M36" s="47"/>
      <c r="N36" s="47"/>
      <c r="O36" s="47"/>
    </row>
    <row r="37" spans="1:15" s="31" customFormat="1" ht="16.5" x14ac:dyDescent="0.25">
      <c r="A37" s="53"/>
      <c r="B37" s="53"/>
      <c r="C37" s="53"/>
      <c r="G37" s="257" t="s">
        <v>36</v>
      </c>
      <c r="H37" s="257"/>
      <c r="I37" s="257"/>
      <c r="J37" s="257"/>
      <c r="K37" s="257"/>
    </row>
    <row r="38" spans="1:15" s="31" customFormat="1" ht="15.75" x14ac:dyDescent="0.25">
      <c r="A38" s="53"/>
      <c r="B38" s="53"/>
      <c r="C38" s="53"/>
      <c r="G38" s="53"/>
      <c r="H38" s="53"/>
      <c r="I38" s="53"/>
      <c r="J38" s="53"/>
      <c r="K38" s="53"/>
    </row>
    <row r="39" spans="1:15" s="31" customFormat="1" ht="15.75" x14ac:dyDescent="0.25">
      <c r="A39" s="53"/>
      <c r="B39" s="53"/>
      <c r="C39" s="53"/>
      <c r="G39" s="53"/>
      <c r="H39" s="53"/>
      <c r="I39" s="53"/>
      <c r="J39" s="53"/>
      <c r="K39" s="53"/>
    </row>
    <row r="40" spans="1:15" s="31" customFormat="1" ht="15.75" x14ac:dyDescent="0.25">
      <c r="A40" s="53"/>
      <c r="B40" s="53"/>
      <c r="C40" s="53"/>
      <c r="G40" s="53"/>
      <c r="H40" s="53"/>
      <c r="I40" s="53"/>
      <c r="J40" s="53"/>
      <c r="K40" s="53"/>
    </row>
    <row r="41" spans="1:15" s="31" customFormat="1" ht="15.75" x14ac:dyDescent="0.25">
      <c r="A41" s="53"/>
      <c r="B41" s="53"/>
      <c r="C41" s="53"/>
      <c r="G41" s="53"/>
      <c r="H41" s="53"/>
      <c r="I41" s="53"/>
      <c r="J41" s="53"/>
      <c r="K41" s="53"/>
    </row>
    <row r="42" spans="1:15" s="31" customFormat="1" ht="15.75" x14ac:dyDescent="0.25">
      <c r="A42" s="54"/>
      <c r="B42" s="53"/>
      <c r="C42" s="54"/>
      <c r="G42" s="54"/>
      <c r="H42" s="54"/>
      <c r="I42" s="54"/>
      <c r="J42" s="54"/>
      <c r="K42" s="54"/>
    </row>
    <row r="43" spans="1:15" s="31" customFormat="1" ht="18.75" x14ac:dyDescent="0.3">
      <c r="A43" s="253" t="s">
        <v>14</v>
      </c>
      <c r="B43" s="253"/>
      <c r="C43" s="253"/>
      <c r="D43" s="253"/>
      <c r="E43" s="253"/>
      <c r="F43" s="253"/>
      <c r="G43" s="253" t="s">
        <v>13</v>
      </c>
      <c r="H43" s="253"/>
      <c r="I43" s="253"/>
      <c r="J43" s="253"/>
      <c r="K43" s="253"/>
    </row>
    <row r="44" spans="1:15" s="31" customFormat="1" ht="15.75" x14ac:dyDescent="0.25">
      <c r="A44" s="45"/>
      <c r="B44" s="45"/>
      <c r="C44" s="45"/>
      <c r="D44" s="45"/>
      <c r="E44" s="45"/>
      <c r="F44" s="45"/>
      <c r="G44" s="45"/>
      <c r="H44" s="45"/>
      <c r="I44" s="55"/>
      <c r="J44" s="45"/>
      <c r="K44" s="45"/>
    </row>
    <row r="45" spans="1:15" s="31" customFormat="1" ht="15.75" x14ac:dyDescent="0.25">
      <c r="A45" s="45"/>
      <c r="B45" s="45"/>
      <c r="C45" s="66"/>
      <c r="D45" s="45"/>
      <c r="E45" s="45"/>
      <c r="F45" s="45"/>
      <c r="G45" s="45"/>
      <c r="H45" s="45"/>
      <c r="I45" s="45"/>
      <c r="J45" s="45"/>
      <c r="K45" s="45"/>
    </row>
    <row r="46" spans="1:15" s="31" customFormat="1" ht="15.75" x14ac:dyDescent="0.25">
      <c r="A46" s="45"/>
      <c r="B46" s="45"/>
      <c r="C46" s="45"/>
      <c r="D46" s="45"/>
      <c r="E46" s="45"/>
      <c r="F46" s="45"/>
      <c r="G46" s="45"/>
      <c r="H46" s="45"/>
      <c r="I46" s="55"/>
      <c r="J46" s="45"/>
      <c r="K46" s="45"/>
    </row>
    <row r="47" spans="1:15" s="31" customFormat="1" ht="15.75" x14ac:dyDescent="0.25">
      <c r="A47" s="45"/>
      <c r="B47" s="45"/>
      <c r="C47" s="66"/>
      <c r="D47" s="45"/>
      <c r="E47" s="45"/>
      <c r="F47" s="45"/>
      <c r="G47" s="45"/>
      <c r="H47" s="45"/>
      <c r="I47" s="45"/>
      <c r="J47" s="45"/>
      <c r="K47" s="45"/>
    </row>
    <row r="48" spans="1:15" s="31" customFormat="1" ht="15.75" x14ac:dyDescent="0.25">
      <c r="C48" s="56"/>
    </row>
    <row r="49" spans="3:3" s="31" customFormat="1" ht="15.75" x14ac:dyDescent="0.25">
      <c r="C49" s="56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C17:J29"/>
    <mergeCell ref="A1:F1"/>
    <mergeCell ref="G1:K1"/>
    <mergeCell ref="A2:K2"/>
    <mergeCell ref="E3:F3"/>
    <mergeCell ref="G3:H3"/>
    <mergeCell ref="G37:K37"/>
    <mergeCell ref="A43:F43"/>
    <mergeCell ref="G43:K43"/>
    <mergeCell ref="A30:I30"/>
    <mergeCell ref="A32:B32"/>
    <mergeCell ref="A33:B33"/>
    <mergeCell ref="A35:B35"/>
    <mergeCell ref="G35:K35"/>
    <mergeCell ref="A36:F36"/>
    <mergeCell ref="G36:K36"/>
  </mergeCells>
  <pageMargins left="0.34" right="0.24" top="0.47" bottom="0.28999999999999998" header="0.47" footer="0.3"/>
  <pageSetup paperSize="9" scale="8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opLeftCell="A17" workbookViewId="0">
      <selection sqref="A1:F1"/>
    </sheetView>
  </sheetViews>
  <sheetFormatPr defaultRowHeight="15" x14ac:dyDescent="0.25"/>
  <cols>
    <col min="1" max="1" width="6.5703125" customWidth="1"/>
    <col min="2" max="2" width="27.7109375" customWidth="1"/>
    <col min="3" max="3" width="11.7109375" style="1" customWidth="1"/>
    <col min="4" max="4" width="6.7109375" customWidth="1"/>
    <col min="5" max="5" width="6.28515625" customWidth="1"/>
    <col min="6" max="6" width="8.5703125" customWidth="1"/>
    <col min="7" max="7" width="7.140625" customWidth="1"/>
    <col min="8" max="8" width="6.28515625" customWidth="1"/>
    <col min="9" max="9" width="13.140625" customWidth="1"/>
    <col min="10" max="10" width="12.85546875" customWidth="1"/>
    <col min="11" max="11" width="9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70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67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2" t="s">
        <v>27</v>
      </c>
      <c r="F3" s="263"/>
      <c r="G3" s="262" t="s">
        <v>28</v>
      </c>
      <c r="H3" s="264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6" si="0">C5*E5</f>
        <v>0</v>
      </c>
      <c r="G5" s="36">
        <v>0.13</v>
      </c>
      <c r="H5" s="37">
        <f>(C5+D5+F5)*G5</f>
        <v>0.60709999999999997</v>
      </c>
      <c r="I5" s="38">
        <v>1390000</v>
      </c>
      <c r="J5" s="38">
        <f t="shared" ref="J5:J16" si="1">(C5+D5+F5+H5)*I5</f>
        <v>7335169</v>
      </c>
      <c r="K5" s="38">
        <f t="shared" ref="K5:K14" si="2">J5*1%</f>
        <v>73351.69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3">(C6+D6+F6)*G6</f>
        <v>0</v>
      </c>
      <c r="I6" s="38">
        <v>1390000</v>
      </c>
      <c r="J6" s="38">
        <f t="shared" si="1"/>
        <v>4628700</v>
      </c>
      <c r="K6" s="38">
        <f t="shared" si="2"/>
        <v>46287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5087400</v>
      </c>
      <c r="K7" s="38">
        <f t="shared" si="2"/>
        <v>50874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3"/>
        <v>0</v>
      </c>
      <c r="I8" s="38">
        <v>1390000</v>
      </c>
      <c r="J8" s="38">
        <f t="shared" si="1"/>
        <v>5087400</v>
      </c>
      <c r="K8" s="38">
        <f t="shared" si="2"/>
        <v>50874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3"/>
        <v>0.94620000000000004</v>
      </c>
      <c r="I9" s="38">
        <v>1390000</v>
      </c>
      <c r="J9" s="38">
        <f t="shared" si="1"/>
        <v>8237418.0000000009</v>
      </c>
      <c r="K9" s="38">
        <f t="shared" si="2"/>
        <v>82374.180000000008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3"/>
        <v>0</v>
      </c>
      <c r="I10" s="38">
        <v>1390000</v>
      </c>
      <c r="J10" s="38">
        <f t="shared" si="1"/>
        <v>7895200.0000000009</v>
      </c>
      <c r="K10" s="38">
        <f t="shared" si="2"/>
        <v>78952.000000000015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3"/>
        <v>0</v>
      </c>
      <c r="I11" s="38">
        <v>1390000</v>
      </c>
      <c r="J11" s="38">
        <f t="shared" si="1"/>
        <v>7962476</v>
      </c>
      <c r="K11" s="38">
        <f t="shared" si="2"/>
        <v>79624.759999999995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3"/>
        <v>0.20099999999999998</v>
      </c>
      <c r="I12" s="38">
        <v>1390000</v>
      </c>
      <c r="J12" s="38">
        <f t="shared" si="1"/>
        <v>4935890</v>
      </c>
      <c r="K12" s="38">
        <f t="shared" si="2"/>
        <v>49358.9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3"/>
        <v>0.83300000000000007</v>
      </c>
      <c r="I13" s="38">
        <v>1390000</v>
      </c>
      <c r="J13" s="38">
        <f t="shared" si="1"/>
        <v>7968870.0000000009</v>
      </c>
      <c r="K13" s="38">
        <f t="shared" si="2"/>
        <v>79688.700000000012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40">
        <v>1390000</v>
      </c>
      <c r="J14" s="38">
        <f t="shared" si="1"/>
        <v>3586200</v>
      </c>
      <c r="K14" s="38">
        <f t="shared" si="2"/>
        <v>35862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1390000</v>
      </c>
      <c r="J15" s="38">
        <f t="shared" si="1"/>
        <v>3711300</v>
      </c>
      <c r="K15" s="38">
        <f>J15*1%</f>
        <v>37113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 t="shared" si="0"/>
        <v>0</v>
      </c>
      <c r="G16" s="36"/>
      <c r="H16" s="37">
        <f>(C16+D16+F16)*G16</f>
        <v>0</v>
      </c>
      <c r="I16" s="38">
        <v>1390000</v>
      </c>
      <c r="J16" s="38">
        <f t="shared" si="1"/>
        <v>5087400</v>
      </c>
      <c r="K16" s="38">
        <f>J16*1%</f>
        <v>50874</v>
      </c>
    </row>
    <row r="17" spans="1:14" s="31" customFormat="1" ht="20.100000000000001" customHeight="1" x14ac:dyDescent="0.25">
      <c r="A17" s="32">
        <v>13</v>
      </c>
      <c r="B17" s="33" t="s">
        <v>16</v>
      </c>
      <c r="C17" s="243" t="s">
        <v>25</v>
      </c>
      <c r="D17" s="244"/>
      <c r="E17" s="244"/>
      <c r="F17" s="244"/>
      <c r="G17" s="244"/>
      <c r="H17" s="244"/>
      <c r="I17" s="244"/>
      <c r="J17" s="245"/>
      <c r="K17" s="41">
        <v>3000</v>
      </c>
    </row>
    <row r="18" spans="1:14" s="31" customFormat="1" ht="20.100000000000001" customHeight="1" x14ac:dyDescent="0.25">
      <c r="A18" s="32">
        <v>14</v>
      </c>
      <c r="B18" s="33" t="s">
        <v>17</v>
      </c>
      <c r="C18" s="246"/>
      <c r="D18" s="247"/>
      <c r="E18" s="247"/>
      <c r="F18" s="247"/>
      <c r="G18" s="247"/>
      <c r="H18" s="247"/>
      <c r="I18" s="247"/>
      <c r="J18" s="248"/>
      <c r="K18" s="41">
        <v>3000</v>
      </c>
    </row>
    <row r="19" spans="1:14" s="31" customFormat="1" ht="20.100000000000001" customHeight="1" x14ac:dyDescent="0.25">
      <c r="A19" s="32">
        <v>15</v>
      </c>
      <c r="B19" s="33" t="s">
        <v>19</v>
      </c>
      <c r="C19" s="246"/>
      <c r="D19" s="247"/>
      <c r="E19" s="247"/>
      <c r="F19" s="247"/>
      <c r="G19" s="247"/>
      <c r="H19" s="247"/>
      <c r="I19" s="247"/>
      <c r="J19" s="248"/>
      <c r="K19" s="41">
        <v>3000</v>
      </c>
    </row>
    <row r="20" spans="1:14" s="31" customFormat="1" ht="20.100000000000001" customHeight="1" x14ac:dyDescent="0.25">
      <c r="A20" s="32">
        <v>16</v>
      </c>
      <c r="B20" s="33" t="s">
        <v>20</v>
      </c>
      <c r="C20" s="246"/>
      <c r="D20" s="247"/>
      <c r="E20" s="247"/>
      <c r="F20" s="247"/>
      <c r="G20" s="247"/>
      <c r="H20" s="247"/>
      <c r="I20" s="247"/>
      <c r="J20" s="248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21</v>
      </c>
      <c r="C21" s="246"/>
      <c r="D21" s="247"/>
      <c r="E21" s="247"/>
      <c r="F21" s="247"/>
      <c r="G21" s="247"/>
      <c r="H21" s="247"/>
      <c r="I21" s="247"/>
      <c r="J21" s="248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22</v>
      </c>
      <c r="C22" s="246"/>
      <c r="D22" s="247"/>
      <c r="E22" s="247"/>
      <c r="F22" s="247"/>
      <c r="G22" s="247"/>
      <c r="H22" s="247"/>
      <c r="I22" s="247"/>
      <c r="J22" s="248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23</v>
      </c>
      <c r="C23" s="246"/>
      <c r="D23" s="247"/>
      <c r="E23" s="247"/>
      <c r="F23" s="247"/>
      <c r="G23" s="247"/>
      <c r="H23" s="247"/>
      <c r="I23" s="247"/>
      <c r="J23" s="248"/>
      <c r="K23" s="41">
        <v>3000</v>
      </c>
    </row>
    <row r="24" spans="1:14" s="39" customFormat="1" ht="20.100000000000001" customHeight="1" x14ac:dyDescent="0.25">
      <c r="A24" s="32">
        <v>20</v>
      </c>
      <c r="B24" s="33" t="s">
        <v>39</v>
      </c>
      <c r="C24" s="246"/>
      <c r="D24" s="247"/>
      <c r="E24" s="247"/>
      <c r="F24" s="247"/>
      <c r="G24" s="247"/>
      <c r="H24" s="247"/>
      <c r="I24" s="247"/>
      <c r="J24" s="248"/>
      <c r="K24" s="41">
        <v>3000</v>
      </c>
    </row>
    <row r="25" spans="1:14" s="31" customFormat="1" ht="20.100000000000001" customHeight="1" x14ac:dyDescent="0.25">
      <c r="A25" s="32">
        <v>21</v>
      </c>
      <c r="B25" s="33" t="s">
        <v>24</v>
      </c>
      <c r="C25" s="246"/>
      <c r="D25" s="247"/>
      <c r="E25" s="247"/>
      <c r="F25" s="247"/>
      <c r="G25" s="247"/>
      <c r="H25" s="247"/>
      <c r="I25" s="247"/>
      <c r="J25" s="248"/>
      <c r="K25" s="41">
        <v>3000</v>
      </c>
      <c r="N25" s="42">
        <f>SUM(K5:K25)</f>
        <v>742234.23</v>
      </c>
    </row>
    <row r="26" spans="1:14" s="31" customFormat="1" ht="20.100000000000001" customHeight="1" x14ac:dyDescent="0.25">
      <c r="A26" s="32">
        <v>22</v>
      </c>
      <c r="B26" s="33" t="s">
        <v>35</v>
      </c>
      <c r="C26" s="246"/>
      <c r="D26" s="247"/>
      <c r="E26" s="247"/>
      <c r="F26" s="247"/>
      <c r="G26" s="247"/>
      <c r="H26" s="247"/>
      <c r="I26" s="247"/>
      <c r="J26" s="248"/>
      <c r="K26" s="41">
        <v>3000</v>
      </c>
      <c r="N26" s="42"/>
    </row>
    <row r="27" spans="1:14" s="31" customFormat="1" ht="20.100000000000001" customHeight="1" x14ac:dyDescent="0.25">
      <c r="A27" s="32">
        <v>23</v>
      </c>
      <c r="B27" s="33" t="s">
        <v>57</v>
      </c>
      <c r="C27" s="246"/>
      <c r="D27" s="247"/>
      <c r="E27" s="247"/>
      <c r="F27" s="247"/>
      <c r="G27" s="247"/>
      <c r="H27" s="247"/>
      <c r="I27" s="247"/>
      <c r="J27" s="248"/>
      <c r="K27" s="41">
        <v>3000</v>
      </c>
      <c r="N27" s="42"/>
    </row>
    <row r="28" spans="1:14" s="31" customFormat="1" ht="20.100000000000001" customHeight="1" x14ac:dyDescent="0.25">
      <c r="A28" s="32">
        <v>24</v>
      </c>
      <c r="B28" s="33" t="s">
        <v>59</v>
      </c>
      <c r="C28" s="246"/>
      <c r="D28" s="247"/>
      <c r="E28" s="247"/>
      <c r="F28" s="247"/>
      <c r="G28" s="247"/>
      <c r="H28" s="247"/>
      <c r="I28" s="247"/>
      <c r="J28" s="248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64</v>
      </c>
      <c r="C29" s="246"/>
      <c r="D29" s="247"/>
      <c r="E29" s="247"/>
      <c r="F29" s="247"/>
      <c r="G29" s="247"/>
      <c r="H29" s="247"/>
      <c r="I29" s="247"/>
      <c r="J29" s="248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31" t="s">
        <v>65</v>
      </c>
      <c r="C30" s="246"/>
      <c r="D30" s="247"/>
      <c r="E30" s="247"/>
      <c r="F30" s="247"/>
      <c r="G30" s="247"/>
      <c r="H30" s="247"/>
      <c r="I30" s="247"/>
      <c r="J30" s="248"/>
      <c r="K30" s="41">
        <v>3000</v>
      </c>
      <c r="N30" s="42"/>
    </row>
    <row r="31" spans="1:14" s="44" customFormat="1" ht="29.25" customHeight="1" x14ac:dyDescent="0.25">
      <c r="A31" s="249" t="s">
        <v>7</v>
      </c>
      <c r="B31" s="250"/>
      <c r="C31" s="250"/>
      <c r="D31" s="250"/>
      <c r="E31" s="250"/>
      <c r="F31" s="250"/>
      <c r="G31" s="250"/>
      <c r="H31" s="250"/>
      <c r="I31" s="251"/>
      <c r="J31" s="43">
        <f>SUM(J5:J25)</f>
        <v>71523423</v>
      </c>
      <c r="K31" s="43">
        <f>SUM(K5:K30)</f>
        <v>757234.23</v>
      </c>
    </row>
    <row r="32" spans="1:14" s="31" customFormat="1" ht="11.25" customHeight="1" x14ac:dyDescent="0.25">
      <c r="A32" s="45"/>
      <c r="B32" s="45"/>
      <c r="C32" s="69"/>
      <c r="D32" s="45"/>
      <c r="E32" s="45"/>
      <c r="F32" s="45"/>
      <c r="G32" s="45"/>
      <c r="H32" s="45"/>
      <c r="I32" s="45"/>
      <c r="J32" s="45"/>
      <c r="K32" s="45"/>
    </row>
    <row r="33" spans="1:15" s="31" customFormat="1" ht="22.5" customHeight="1" x14ac:dyDescent="0.25">
      <c r="A33" s="252" t="s">
        <v>44</v>
      </c>
      <c r="B33" s="252"/>
      <c r="C33" s="58">
        <f>K31*30%</f>
        <v>227170.269</v>
      </c>
      <c r="D33" s="59" t="s">
        <v>33</v>
      </c>
      <c r="E33" s="57"/>
      <c r="F33" s="57"/>
      <c r="G33" s="57"/>
      <c r="K33" s="45"/>
      <c r="L33" s="47"/>
      <c r="M33" s="47"/>
      <c r="N33" s="47"/>
      <c r="O33" s="47"/>
    </row>
    <row r="34" spans="1:15" s="31" customFormat="1" ht="24.75" customHeight="1" x14ac:dyDescent="0.25">
      <c r="A34" s="252" t="s">
        <v>45</v>
      </c>
      <c r="B34" s="252"/>
      <c r="C34" s="58">
        <f>K31*70%</f>
        <v>530063.96100000001</v>
      </c>
      <c r="D34" s="59" t="s">
        <v>33</v>
      </c>
      <c r="E34" s="57"/>
      <c r="F34" s="57"/>
      <c r="G34" s="57"/>
      <c r="K34" s="48"/>
      <c r="L34" s="47"/>
      <c r="M34" s="49"/>
      <c r="N34" s="50"/>
      <c r="O34" s="47"/>
    </row>
    <row r="35" spans="1:15" s="31" customFormat="1" ht="15.75" x14ac:dyDescent="0.25">
      <c r="A35" s="45"/>
      <c r="B35" s="45"/>
      <c r="C35" s="69"/>
      <c r="D35" s="45"/>
      <c r="E35" s="45"/>
      <c r="F35" s="45"/>
      <c r="G35" s="45"/>
      <c r="H35" s="45"/>
      <c r="I35" s="45"/>
      <c r="J35" s="45"/>
      <c r="K35" s="48"/>
      <c r="L35" s="47"/>
      <c r="M35" s="51"/>
      <c r="N35" s="52"/>
      <c r="O35" s="47"/>
    </row>
    <row r="36" spans="1:15" s="31" customFormat="1" ht="15.75" x14ac:dyDescent="0.25">
      <c r="A36" s="254"/>
      <c r="B36" s="254"/>
      <c r="C36" s="53"/>
      <c r="G36" s="255" t="s">
        <v>69</v>
      </c>
      <c r="H36" s="255"/>
      <c r="I36" s="255"/>
      <c r="J36" s="255"/>
      <c r="K36" s="255"/>
      <c r="L36" s="47"/>
      <c r="M36" s="47"/>
      <c r="N36" s="47"/>
      <c r="O36" s="47"/>
    </row>
    <row r="37" spans="1:15" s="31" customFormat="1" ht="15.75" x14ac:dyDescent="0.25">
      <c r="A37" s="256" t="s">
        <v>37</v>
      </c>
      <c r="B37" s="256"/>
      <c r="C37" s="256"/>
      <c r="D37" s="256"/>
      <c r="E37" s="256"/>
      <c r="F37" s="256"/>
      <c r="G37" s="256" t="s">
        <v>47</v>
      </c>
      <c r="H37" s="256"/>
      <c r="I37" s="256"/>
      <c r="J37" s="256"/>
      <c r="K37" s="256"/>
      <c r="L37" s="47"/>
      <c r="M37" s="47"/>
      <c r="N37" s="47"/>
      <c r="O37" s="47"/>
    </row>
    <row r="38" spans="1:15" s="31" customFormat="1" ht="16.5" x14ac:dyDescent="0.25">
      <c r="A38" s="53"/>
      <c r="B38" s="53"/>
      <c r="C38" s="53"/>
      <c r="G38" s="257" t="s">
        <v>36</v>
      </c>
      <c r="H38" s="257"/>
      <c r="I38" s="257"/>
      <c r="J38" s="257"/>
      <c r="K38" s="257"/>
    </row>
    <row r="39" spans="1:15" s="31" customFormat="1" ht="15.75" x14ac:dyDescent="0.25">
      <c r="A39" s="53"/>
      <c r="B39" s="53"/>
      <c r="C39" s="53"/>
      <c r="G39" s="53"/>
      <c r="H39" s="53"/>
      <c r="I39" s="53"/>
      <c r="J39" s="53"/>
      <c r="K39" s="53"/>
    </row>
    <row r="40" spans="1:15" s="31" customFormat="1" ht="15.75" x14ac:dyDescent="0.25">
      <c r="A40" s="53"/>
      <c r="B40" s="53"/>
      <c r="C40" s="53"/>
      <c r="G40" s="53"/>
      <c r="H40" s="53"/>
      <c r="I40" s="53"/>
      <c r="J40" s="53"/>
      <c r="K40" s="53"/>
    </row>
    <row r="41" spans="1:15" s="31" customFormat="1" ht="15.75" x14ac:dyDescent="0.25">
      <c r="A41" s="53"/>
      <c r="B41" s="53"/>
      <c r="C41" s="53"/>
      <c r="G41" s="53"/>
      <c r="H41" s="53"/>
      <c r="I41" s="53"/>
      <c r="J41" s="53"/>
      <c r="K41" s="53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4"/>
      <c r="B43" s="53"/>
      <c r="C43" s="54"/>
      <c r="G43" s="54"/>
      <c r="H43" s="54"/>
      <c r="I43" s="54"/>
      <c r="J43" s="54"/>
      <c r="K43" s="54"/>
    </row>
    <row r="44" spans="1:15" s="31" customFormat="1" ht="18.75" x14ac:dyDescent="0.3">
      <c r="A44" s="253" t="s">
        <v>14</v>
      </c>
      <c r="B44" s="253"/>
      <c r="C44" s="253"/>
      <c r="D44" s="253"/>
      <c r="E44" s="253"/>
      <c r="F44" s="253"/>
      <c r="G44" s="253" t="s">
        <v>13</v>
      </c>
      <c r="H44" s="253"/>
      <c r="I44" s="253"/>
      <c r="J44" s="253"/>
      <c r="K44" s="253"/>
    </row>
    <row r="45" spans="1:15" s="31" customFormat="1" ht="15.75" x14ac:dyDescent="0.25">
      <c r="A45" s="45"/>
      <c r="B45" s="45"/>
      <c r="C45" s="45"/>
      <c r="D45" s="45"/>
      <c r="E45" s="45"/>
      <c r="F45" s="45"/>
      <c r="G45" s="45"/>
      <c r="H45" s="45"/>
      <c r="I45" s="55"/>
      <c r="J45" s="45"/>
      <c r="K45" s="45"/>
    </row>
    <row r="46" spans="1:15" s="31" customFormat="1" ht="15.75" x14ac:dyDescent="0.25">
      <c r="A46" s="45"/>
      <c r="B46" s="45"/>
      <c r="C46" s="69"/>
      <c r="D46" s="45"/>
      <c r="E46" s="45"/>
      <c r="F46" s="45"/>
      <c r="G46" s="45"/>
      <c r="H46" s="45"/>
      <c r="I46" s="45"/>
      <c r="J46" s="45"/>
      <c r="K46" s="45"/>
    </row>
    <row r="47" spans="1:15" s="31" customFormat="1" ht="15.75" x14ac:dyDescent="0.25">
      <c r="A47" s="45"/>
      <c r="B47" s="45"/>
      <c r="C47" s="45"/>
      <c r="D47" s="45"/>
      <c r="E47" s="45"/>
      <c r="F47" s="45"/>
      <c r="G47" s="45"/>
      <c r="H47" s="45"/>
      <c r="I47" s="55"/>
      <c r="J47" s="45"/>
      <c r="K47" s="45"/>
    </row>
    <row r="48" spans="1:15" s="31" customFormat="1" ht="15.75" x14ac:dyDescent="0.25">
      <c r="A48" s="45"/>
      <c r="B48" s="45"/>
      <c r="C48" s="69"/>
      <c r="D48" s="45"/>
      <c r="E48" s="45"/>
      <c r="F48" s="45"/>
      <c r="G48" s="45"/>
      <c r="H48" s="45"/>
      <c r="I48" s="45"/>
      <c r="J48" s="45"/>
      <c r="K48" s="45"/>
    </row>
    <row r="49" spans="3:3" s="31" customFormat="1" ht="15.75" x14ac:dyDescent="0.25">
      <c r="C49" s="56"/>
    </row>
    <row r="50" spans="3:3" s="31" customFormat="1" ht="15.75" x14ac:dyDescent="0.25">
      <c r="C50" s="56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G36:K36"/>
    <mergeCell ref="A37:F37"/>
    <mergeCell ref="A44:F44"/>
    <mergeCell ref="G44:K44"/>
    <mergeCell ref="A34:B34"/>
    <mergeCell ref="G38:K38"/>
    <mergeCell ref="G37:K37"/>
    <mergeCell ref="A36:B36"/>
    <mergeCell ref="C17:J30"/>
    <mergeCell ref="A31:I31"/>
    <mergeCell ref="A33:B33"/>
    <mergeCell ref="A1:F1"/>
    <mergeCell ref="G1:K1"/>
    <mergeCell ref="A2:K2"/>
    <mergeCell ref="E3:F3"/>
    <mergeCell ref="G3:H3"/>
  </mergeCells>
  <pageMargins left="0.2" right="0.2" top="0.42" bottom="0.33" header="0.43" footer="0.3"/>
  <pageSetup paperSize="9" scale="85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opLeftCell="A5" workbookViewId="0">
      <selection sqref="A1:F1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1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71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66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2" t="s">
        <v>27</v>
      </c>
      <c r="F3" s="263"/>
      <c r="G3" s="262" t="s">
        <v>28</v>
      </c>
      <c r="H3" s="264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6" si="0">C5*E5</f>
        <v>0</v>
      </c>
      <c r="G5" s="36">
        <v>0.14000000000000001</v>
      </c>
      <c r="H5" s="37">
        <f>(C5+D5+F5)*G5</f>
        <v>0.65380000000000005</v>
      </c>
      <c r="I5" s="38">
        <v>1390000</v>
      </c>
      <c r="J5" s="38">
        <f t="shared" ref="J5:J16" si="1">(C5+D5+F5+H5)*I5</f>
        <v>7400082</v>
      </c>
      <c r="K5" s="38">
        <f t="shared" ref="K5:K14" si="2">J5*1%</f>
        <v>74000.820000000007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3">(C6+D6+F6)*G6</f>
        <v>0</v>
      </c>
      <c r="I6" s="38">
        <v>1390000</v>
      </c>
      <c r="J6" s="38">
        <f t="shared" si="1"/>
        <v>4628700</v>
      </c>
      <c r="K6" s="38">
        <f t="shared" si="2"/>
        <v>46287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5087400</v>
      </c>
      <c r="K7" s="38">
        <f t="shared" si="2"/>
        <v>50874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3"/>
        <v>0</v>
      </c>
      <c r="I8" s="38">
        <v>1390000</v>
      </c>
      <c r="J8" s="38">
        <f t="shared" si="1"/>
        <v>5087400</v>
      </c>
      <c r="K8" s="38">
        <f t="shared" si="2"/>
        <v>50874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3"/>
        <v>0.94620000000000004</v>
      </c>
      <c r="I9" s="38">
        <v>1390000</v>
      </c>
      <c r="J9" s="38">
        <f t="shared" si="1"/>
        <v>8237418.0000000009</v>
      </c>
      <c r="K9" s="38">
        <f t="shared" si="2"/>
        <v>82374.180000000008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3"/>
        <v>0</v>
      </c>
      <c r="I10" s="38">
        <v>1390000</v>
      </c>
      <c r="J10" s="38">
        <f t="shared" si="1"/>
        <v>7895200.0000000009</v>
      </c>
      <c r="K10" s="38">
        <f t="shared" si="2"/>
        <v>78952.000000000015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3"/>
        <v>0</v>
      </c>
      <c r="I11" s="38">
        <v>1390000</v>
      </c>
      <c r="J11" s="38">
        <f t="shared" si="1"/>
        <v>7962476</v>
      </c>
      <c r="K11" s="38">
        <f t="shared" si="2"/>
        <v>79624.759999999995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3"/>
        <v>0.20099999999999998</v>
      </c>
      <c r="I12" s="38">
        <v>1390000</v>
      </c>
      <c r="J12" s="38">
        <f t="shared" si="1"/>
        <v>4935890</v>
      </c>
      <c r="K12" s="38">
        <f t="shared" si="2"/>
        <v>49358.9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3"/>
        <v>0.83300000000000007</v>
      </c>
      <c r="I13" s="38">
        <v>1390000</v>
      </c>
      <c r="J13" s="38">
        <f t="shared" si="1"/>
        <v>7968870.0000000009</v>
      </c>
      <c r="K13" s="38">
        <f t="shared" si="2"/>
        <v>79688.700000000012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40">
        <v>1390000</v>
      </c>
      <c r="J14" s="38">
        <f t="shared" si="1"/>
        <v>3586200</v>
      </c>
      <c r="K14" s="38">
        <f t="shared" si="2"/>
        <v>35862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1390000</v>
      </c>
      <c r="J15" s="38">
        <f t="shared" si="1"/>
        <v>3711300</v>
      </c>
      <c r="K15" s="38">
        <f>J15*1%</f>
        <v>37113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 t="shared" si="0"/>
        <v>0</v>
      </c>
      <c r="G16" s="36"/>
      <c r="H16" s="37">
        <f>(C16+D16+F16)*G16</f>
        <v>0</v>
      </c>
      <c r="I16" s="38">
        <v>1390000</v>
      </c>
      <c r="J16" s="38">
        <f t="shared" si="1"/>
        <v>5087400</v>
      </c>
      <c r="K16" s="38">
        <f>J16*1%</f>
        <v>50874</v>
      </c>
    </row>
    <row r="17" spans="1:14" s="31" customFormat="1" ht="20.100000000000001" customHeight="1" x14ac:dyDescent="0.25">
      <c r="A17" s="32">
        <v>13</v>
      </c>
      <c r="B17" s="33" t="s">
        <v>16</v>
      </c>
      <c r="C17" s="243" t="s">
        <v>25</v>
      </c>
      <c r="D17" s="244"/>
      <c r="E17" s="244"/>
      <c r="F17" s="244"/>
      <c r="G17" s="244"/>
      <c r="H17" s="244"/>
      <c r="I17" s="244"/>
      <c r="J17" s="245"/>
      <c r="K17" s="41">
        <v>3000</v>
      </c>
    </row>
    <row r="18" spans="1:14" s="31" customFormat="1" ht="20.100000000000001" customHeight="1" x14ac:dyDescent="0.25">
      <c r="A18" s="32">
        <v>14</v>
      </c>
      <c r="B18" s="33" t="s">
        <v>17</v>
      </c>
      <c r="C18" s="246"/>
      <c r="D18" s="247"/>
      <c r="E18" s="247"/>
      <c r="F18" s="247"/>
      <c r="G18" s="247"/>
      <c r="H18" s="247"/>
      <c r="I18" s="247"/>
      <c r="J18" s="248"/>
      <c r="K18" s="41">
        <v>3000</v>
      </c>
    </row>
    <row r="19" spans="1:14" s="31" customFormat="1" ht="20.100000000000001" customHeight="1" x14ac:dyDescent="0.25">
      <c r="A19" s="32">
        <v>15</v>
      </c>
      <c r="B19" s="33" t="s">
        <v>19</v>
      </c>
      <c r="C19" s="246"/>
      <c r="D19" s="247"/>
      <c r="E19" s="247"/>
      <c r="F19" s="247"/>
      <c r="G19" s="247"/>
      <c r="H19" s="247"/>
      <c r="I19" s="247"/>
      <c r="J19" s="248"/>
      <c r="K19" s="41">
        <v>3000</v>
      </c>
    </row>
    <row r="20" spans="1:14" s="31" customFormat="1" ht="20.100000000000001" customHeight="1" x14ac:dyDescent="0.25">
      <c r="A20" s="32">
        <v>16</v>
      </c>
      <c r="B20" s="33" t="s">
        <v>20</v>
      </c>
      <c r="C20" s="246"/>
      <c r="D20" s="247"/>
      <c r="E20" s="247"/>
      <c r="F20" s="247"/>
      <c r="G20" s="247"/>
      <c r="H20" s="247"/>
      <c r="I20" s="247"/>
      <c r="J20" s="248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21</v>
      </c>
      <c r="C21" s="246"/>
      <c r="D21" s="247"/>
      <c r="E21" s="247"/>
      <c r="F21" s="247"/>
      <c r="G21" s="247"/>
      <c r="H21" s="247"/>
      <c r="I21" s="247"/>
      <c r="J21" s="248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22</v>
      </c>
      <c r="C22" s="246"/>
      <c r="D22" s="247"/>
      <c r="E22" s="247"/>
      <c r="F22" s="247"/>
      <c r="G22" s="247"/>
      <c r="H22" s="247"/>
      <c r="I22" s="247"/>
      <c r="J22" s="248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23</v>
      </c>
      <c r="C23" s="246"/>
      <c r="D23" s="247"/>
      <c r="E23" s="247"/>
      <c r="F23" s="247"/>
      <c r="G23" s="247"/>
      <c r="H23" s="247"/>
      <c r="I23" s="247"/>
      <c r="J23" s="248"/>
      <c r="K23" s="41">
        <v>3000</v>
      </c>
    </row>
    <row r="24" spans="1:14" s="39" customFormat="1" ht="20.100000000000001" customHeight="1" x14ac:dyDescent="0.25">
      <c r="A24" s="32">
        <v>20</v>
      </c>
      <c r="B24" s="33" t="s">
        <v>39</v>
      </c>
      <c r="C24" s="246"/>
      <c r="D24" s="247"/>
      <c r="E24" s="247"/>
      <c r="F24" s="247"/>
      <c r="G24" s="247"/>
      <c r="H24" s="247"/>
      <c r="I24" s="247"/>
      <c r="J24" s="248"/>
      <c r="K24" s="41">
        <v>3000</v>
      </c>
    </row>
    <row r="25" spans="1:14" s="31" customFormat="1" ht="20.100000000000001" customHeight="1" x14ac:dyDescent="0.25">
      <c r="A25" s="32">
        <v>21</v>
      </c>
      <c r="B25" s="33" t="s">
        <v>24</v>
      </c>
      <c r="C25" s="246"/>
      <c r="D25" s="247"/>
      <c r="E25" s="247"/>
      <c r="F25" s="247"/>
      <c r="G25" s="247"/>
      <c r="H25" s="247"/>
      <c r="I25" s="247"/>
      <c r="J25" s="248"/>
      <c r="K25" s="41">
        <v>3000</v>
      </c>
      <c r="N25" s="42">
        <f>SUM(K5:K25)</f>
        <v>742883.3600000001</v>
      </c>
    </row>
    <row r="26" spans="1:14" s="31" customFormat="1" ht="20.100000000000001" customHeight="1" x14ac:dyDescent="0.25">
      <c r="A26" s="32">
        <v>22</v>
      </c>
      <c r="B26" s="33" t="s">
        <v>35</v>
      </c>
      <c r="C26" s="246"/>
      <c r="D26" s="247"/>
      <c r="E26" s="247"/>
      <c r="F26" s="247"/>
      <c r="G26" s="247"/>
      <c r="H26" s="247"/>
      <c r="I26" s="247"/>
      <c r="J26" s="248"/>
      <c r="K26" s="41">
        <v>3000</v>
      </c>
      <c r="N26" s="42"/>
    </row>
    <row r="27" spans="1:14" s="31" customFormat="1" ht="20.100000000000001" customHeight="1" x14ac:dyDescent="0.25">
      <c r="A27" s="32">
        <v>23</v>
      </c>
      <c r="B27" s="33" t="s">
        <v>57</v>
      </c>
      <c r="C27" s="246"/>
      <c r="D27" s="247"/>
      <c r="E27" s="247"/>
      <c r="F27" s="247"/>
      <c r="G27" s="247"/>
      <c r="H27" s="247"/>
      <c r="I27" s="247"/>
      <c r="J27" s="248"/>
      <c r="K27" s="41">
        <v>3000</v>
      </c>
      <c r="N27" s="42"/>
    </row>
    <row r="28" spans="1:14" s="31" customFormat="1" ht="20.100000000000001" customHeight="1" x14ac:dyDescent="0.25">
      <c r="A28" s="32">
        <v>24</v>
      </c>
      <c r="B28" s="33" t="s">
        <v>59</v>
      </c>
      <c r="C28" s="246"/>
      <c r="D28" s="247"/>
      <c r="E28" s="247"/>
      <c r="F28" s="247"/>
      <c r="G28" s="247"/>
      <c r="H28" s="247"/>
      <c r="I28" s="247"/>
      <c r="J28" s="248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64</v>
      </c>
      <c r="C29" s="246"/>
      <c r="D29" s="247"/>
      <c r="E29" s="247"/>
      <c r="F29" s="247"/>
      <c r="G29" s="247"/>
      <c r="H29" s="247"/>
      <c r="I29" s="247"/>
      <c r="J29" s="248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31" t="s">
        <v>65</v>
      </c>
      <c r="C30" s="246"/>
      <c r="D30" s="247"/>
      <c r="E30" s="247"/>
      <c r="F30" s="247"/>
      <c r="G30" s="247"/>
      <c r="H30" s="247"/>
      <c r="I30" s="247"/>
      <c r="J30" s="248"/>
      <c r="K30" s="41">
        <v>3000</v>
      </c>
      <c r="N30" s="42"/>
    </row>
    <row r="31" spans="1:14" s="44" customFormat="1" ht="29.25" customHeight="1" x14ac:dyDescent="0.25">
      <c r="A31" s="249" t="s">
        <v>7</v>
      </c>
      <c r="B31" s="250"/>
      <c r="C31" s="250"/>
      <c r="D31" s="250"/>
      <c r="E31" s="250"/>
      <c r="F31" s="250"/>
      <c r="G31" s="250"/>
      <c r="H31" s="250"/>
      <c r="I31" s="251"/>
      <c r="J31" s="43">
        <f>SUM(J5:J25)</f>
        <v>71588336</v>
      </c>
      <c r="K31" s="43">
        <f>SUM(K5:K30)</f>
        <v>757883.3600000001</v>
      </c>
    </row>
    <row r="32" spans="1:14" s="31" customFormat="1" ht="11.25" customHeight="1" x14ac:dyDescent="0.25">
      <c r="A32" s="45"/>
      <c r="B32" s="45"/>
      <c r="C32" s="69"/>
      <c r="D32" s="45"/>
      <c r="E32" s="45"/>
      <c r="F32" s="45"/>
      <c r="G32" s="45"/>
      <c r="H32" s="45"/>
      <c r="I32" s="45"/>
      <c r="J32" s="45"/>
      <c r="K32" s="45"/>
    </row>
    <row r="33" spans="1:15" s="31" customFormat="1" ht="22.5" customHeight="1" x14ac:dyDescent="0.25">
      <c r="A33" s="252" t="s">
        <v>44</v>
      </c>
      <c r="B33" s="252"/>
      <c r="C33" s="58">
        <f>K31*30%</f>
        <v>227365.00800000003</v>
      </c>
      <c r="D33" s="59" t="s">
        <v>33</v>
      </c>
      <c r="E33" s="57"/>
      <c r="F33" s="57"/>
      <c r="G33" s="57"/>
      <c r="K33" s="45"/>
      <c r="L33" s="47"/>
      <c r="M33" s="47"/>
      <c r="N33" s="47"/>
      <c r="O33" s="47"/>
    </row>
    <row r="34" spans="1:15" s="31" customFormat="1" ht="24.75" customHeight="1" x14ac:dyDescent="0.25">
      <c r="A34" s="252" t="s">
        <v>45</v>
      </c>
      <c r="B34" s="252"/>
      <c r="C34" s="58">
        <f>K31*70%</f>
        <v>530518.35200000007</v>
      </c>
      <c r="D34" s="59" t="s">
        <v>33</v>
      </c>
      <c r="E34" s="57"/>
      <c r="F34" s="57"/>
      <c r="G34" s="57"/>
      <c r="K34" s="48"/>
      <c r="L34" s="47"/>
      <c r="M34" s="49"/>
      <c r="N34" s="50"/>
      <c r="O34" s="47"/>
    </row>
    <row r="35" spans="1:15" s="31" customFormat="1" ht="15.75" x14ac:dyDescent="0.25">
      <c r="A35" s="45"/>
      <c r="B35" s="45"/>
      <c r="C35" s="69"/>
      <c r="D35" s="45"/>
      <c r="E35" s="45"/>
      <c r="F35" s="45"/>
      <c r="G35" s="45"/>
      <c r="H35" s="45"/>
      <c r="I35" s="45"/>
      <c r="J35" s="45"/>
      <c r="K35" s="48"/>
      <c r="L35" s="47"/>
      <c r="M35" s="51"/>
      <c r="N35" s="52"/>
      <c r="O35" s="47"/>
    </row>
    <row r="36" spans="1:15" s="31" customFormat="1" ht="15.75" x14ac:dyDescent="0.25">
      <c r="A36" s="254"/>
      <c r="B36" s="254"/>
      <c r="C36" s="53"/>
      <c r="G36" s="255" t="s">
        <v>69</v>
      </c>
      <c r="H36" s="255"/>
      <c r="I36" s="255"/>
      <c r="J36" s="255"/>
      <c r="K36" s="255"/>
      <c r="L36" s="47"/>
      <c r="M36" s="47"/>
      <c r="N36" s="47"/>
      <c r="O36" s="47"/>
    </row>
    <row r="37" spans="1:15" s="31" customFormat="1" ht="15.75" x14ac:dyDescent="0.25">
      <c r="A37" s="256" t="s">
        <v>37</v>
      </c>
      <c r="B37" s="256"/>
      <c r="C37" s="256"/>
      <c r="D37" s="256"/>
      <c r="E37" s="256"/>
      <c r="F37" s="256"/>
      <c r="G37" s="256" t="s">
        <v>47</v>
      </c>
      <c r="H37" s="256"/>
      <c r="I37" s="256"/>
      <c r="J37" s="256"/>
      <c r="K37" s="256"/>
      <c r="L37" s="47"/>
      <c r="M37" s="47"/>
      <c r="N37" s="47"/>
      <c r="O37" s="47"/>
    </row>
    <row r="38" spans="1:15" s="31" customFormat="1" ht="16.5" x14ac:dyDescent="0.25">
      <c r="A38" s="53"/>
      <c r="B38" s="53"/>
      <c r="C38" s="53"/>
      <c r="G38" s="257" t="s">
        <v>36</v>
      </c>
      <c r="H38" s="257"/>
      <c r="I38" s="257"/>
      <c r="J38" s="257"/>
      <c r="K38" s="257"/>
    </row>
    <row r="39" spans="1:15" s="31" customFormat="1" ht="15.75" x14ac:dyDescent="0.25">
      <c r="A39" s="53"/>
      <c r="B39" s="53"/>
      <c r="C39" s="53"/>
      <c r="G39" s="53"/>
      <c r="H39" s="53"/>
      <c r="I39" s="53"/>
      <c r="J39" s="53"/>
      <c r="K39" s="53"/>
    </row>
    <row r="40" spans="1:15" s="31" customFormat="1" ht="15.75" x14ac:dyDescent="0.25">
      <c r="A40" s="53"/>
      <c r="B40" s="53"/>
      <c r="C40" s="53"/>
      <c r="G40" s="53"/>
      <c r="H40" s="53"/>
      <c r="I40" s="53"/>
      <c r="J40" s="53"/>
      <c r="K40" s="53"/>
    </row>
    <row r="41" spans="1:15" s="31" customFormat="1" ht="15.75" x14ac:dyDescent="0.25">
      <c r="A41" s="53"/>
      <c r="B41" s="53"/>
      <c r="C41" s="53"/>
      <c r="G41" s="53"/>
      <c r="H41" s="53"/>
      <c r="I41" s="53"/>
      <c r="J41" s="53"/>
      <c r="K41" s="53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4"/>
      <c r="B43" s="53"/>
      <c r="C43" s="54"/>
      <c r="G43" s="54"/>
      <c r="H43" s="54"/>
      <c r="I43" s="54"/>
      <c r="J43" s="54"/>
      <c r="K43" s="54"/>
    </row>
    <row r="44" spans="1:15" s="31" customFormat="1" ht="18.75" x14ac:dyDescent="0.3">
      <c r="A44" s="253" t="s">
        <v>14</v>
      </c>
      <c r="B44" s="253"/>
      <c r="C44" s="253"/>
      <c r="D44" s="253"/>
      <c r="E44" s="253"/>
      <c r="F44" s="253"/>
      <c r="G44" s="253" t="s">
        <v>13</v>
      </c>
      <c r="H44" s="253"/>
      <c r="I44" s="253"/>
      <c r="J44" s="253"/>
      <c r="K44" s="253"/>
    </row>
    <row r="45" spans="1:15" s="31" customFormat="1" ht="15.75" x14ac:dyDescent="0.25">
      <c r="A45" s="45"/>
      <c r="B45" s="45"/>
      <c r="C45" s="45"/>
      <c r="D45" s="45"/>
      <c r="E45" s="45"/>
      <c r="F45" s="45"/>
      <c r="G45" s="45"/>
      <c r="H45" s="45"/>
      <c r="I45" s="55"/>
      <c r="J45" s="45"/>
      <c r="K45" s="45"/>
    </row>
    <row r="46" spans="1:15" s="31" customFormat="1" ht="15.75" x14ac:dyDescent="0.25">
      <c r="A46" s="45"/>
      <c r="B46" s="45"/>
      <c r="C46" s="69"/>
      <c r="D46" s="45"/>
      <c r="E46" s="45"/>
      <c r="F46" s="45"/>
      <c r="G46" s="45"/>
      <c r="H46" s="45"/>
      <c r="I46" s="45"/>
      <c r="J46" s="45"/>
      <c r="K46" s="45"/>
    </row>
    <row r="47" spans="1:15" s="31" customFormat="1" ht="15.75" x14ac:dyDescent="0.25">
      <c r="A47" s="45"/>
      <c r="B47" s="45"/>
      <c r="C47" s="45"/>
      <c r="D47" s="45"/>
      <c r="E47" s="45"/>
      <c r="F47" s="45"/>
      <c r="G47" s="45"/>
      <c r="H47" s="45"/>
      <c r="I47" s="55"/>
      <c r="J47" s="45"/>
      <c r="K47" s="45"/>
    </row>
    <row r="48" spans="1:15" s="31" customFormat="1" ht="15.75" x14ac:dyDescent="0.25">
      <c r="A48" s="45"/>
      <c r="B48" s="45"/>
      <c r="C48" s="69"/>
      <c r="D48" s="45"/>
      <c r="E48" s="45"/>
      <c r="F48" s="45"/>
      <c r="G48" s="45"/>
      <c r="H48" s="45"/>
      <c r="I48" s="45"/>
      <c r="J48" s="45"/>
      <c r="K48" s="45"/>
    </row>
    <row r="49" spans="3:3" s="31" customFormat="1" ht="15.75" x14ac:dyDescent="0.25">
      <c r="C49" s="56"/>
    </row>
    <row r="50" spans="3:3" s="31" customFormat="1" ht="15.75" x14ac:dyDescent="0.25">
      <c r="C50" s="56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A44:F44"/>
    <mergeCell ref="G44:K44"/>
    <mergeCell ref="C17:J30"/>
    <mergeCell ref="A31:I31"/>
    <mergeCell ref="A34:B34"/>
    <mergeCell ref="A36:B36"/>
    <mergeCell ref="G37:K37"/>
    <mergeCell ref="A33:B33"/>
    <mergeCell ref="G36:K36"/>
    <mergeCell ref="A37:F37"/>
    <mergeCell ref="G38:K38"/>
    <mergeCell ref="A1:F1"/>
    <mergeCell ref="G1:K1"/>
    <mergeCell ref="A2:K2"/>
    <mergeCell ref="E3:F3"/>
    <mergeCell ref="G3:H3"/>
  </mergeCells>
  <pageMargins left="0.2" right="0.2" top="0.52" bottom="0.33" header="0.3" footer="0.3"/>
  <pageSetup paperSize="9" scale="85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workbookViewId="0">
      <selection sqref="A1:C1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2.5703125" customWidth="1"/>
  </cols>
  <sheetData>
    <row r="1" spans="1:6" s="3" customFormat="1" ht="60.75" customHeight="1" x14ac:dyDescent="0.25">
      <c r="A1" s="270" t="s">
        <v>70</v>
      </c>
      <c r="B1" s="270"/>
      <c r="C1" s="270"/>
      <c r="D1" s="271" t="s">
        <v>6</v>
      </c>
      <c r="E1" s="271"/>
      <c r="F1" s="271"/>
    </row>
    <row r="2" spans="1:6" ht="58.5" customHeight="1" x14ac:dyDescent="0.25">
      <c r="A2" s="272" t="s">
        <v>52</v>
      </c>
      <c r="B2" s="273"/>
      <c r="C2" s="273"/>
      <c r="D2" s="273"/>
      <c r="E2" s="273"/>
      <c r="F2" s="273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67" t="s">
        <v>55</v>
      </c>
      <c r="F3" s="15" t="s">
        <v>56</v>
      </c>
    </row>
    <row r="4" spans="1:6" s="31" customFormat="1" ht="24.95" customHeight="1" x14ac:dyDescent="0.25">
      <c r="A4" s="32">
        <v>1</v>
      </c>
      <c r="B4" s="33" t="s">
        <v>8</v>
      </c>
      <c r="C4" s="63">
        <v>73351.69</v>
      </c>
      <c r="D4" s="63">
        <v>73351.69</v>
      </c>
      <c r="E4" s="38">
        <v>74000.820000000007</v>
      </c>
      <c r="F4" s="64">
        <f t="shared" ref="F4:F27" si="0">SUM(C4:E4)</f>
        <v>220704.2</v>
      </c>
    </row>
    <row r="5" spans="1:6" s="31" customFormat="1" ht="24.95" customHeight="1" x14ac:dyDescent="0.25">
      <c r="A5" s="32">
        <v>2</v>
      </c>
      <c r="B5" s="33" t="s">
        <v>9</v>
      </c>
      <c r="C5" s="63">
        <v>46287</v>
      </c>
      <c r="D5" s="63">
        <v>46287</v>
      </c>
      <c r="E5" s="63">
        <v>46287</v>
      </c>
      <c r="F5" s="64">
        <f t="shared" si="0"/>
        <v>138861</v>
      </c>
    </row>
    <row r="6" spans="1:6" s="31" customFormat="1" ht="24.95" customHeight="1" x14ac:dyDescent="0.25">
      <c r="A6" s="32">
        <v>3</v>
      </c>
      <c r="B6" s="33" t="s">
        <v>41</v>
      </c>
      <c r="C6" s="63">
        <v>50874</v>
      </c>
      <c r="D6" s="63">
        <v>50874</v>
      </c>
      <c r="E6" s="63">
        <v>50874</v>
      </c>
      <c r="F6" s="64">
        <f t="shared" si="0"/>
        <v>152622</v>
      </c>
    </row>
    <row r="7" spans="1:6" s="31" customFormat="1" ht="24.95" customHeight="1" x14ac:dyDescent="0.25">
      <c r="A7" s="32">
        <v>4</v>
      </c>
      <c r="B7" s="33" t="s">
        <v>11</v>
      </c>
      <c r="C7" s="63">
        <v>50874</v>
      </c>
      <c r="D7" s="63">
        <v>50874</v>
      </c>
      <c r="E7" s="63">
        <v>50874</v>
      </c>
      <c r="F7" s="64">
        <f t="shared" si="0"/>
        <v>152622</v>
      </c>
    </row>
    <row r="8" spans="1:6" s="31" customFormat="1" ht="24.95" customHeight="1" x14ac:dyDescent="0.25">
      <c r="A8" s="32">
        <v>5</v>
      </c>
      <c r="B8" s="33" t="s">
        <v>12</v>
      </c>
      <c r="C8" s="63">
        <v>82374.180000000008</v>
      </c>
      <c r="D8" s="63">
        <v>82374.180000000008</v>
      </c>
      <c r="E8" s="63">
        <v>82374.180000000008</v>
      </c>
      <c r="F8" s="64">
        <f t="shared" si="0"/>
        <v>247122.54000000004</v>
      </c>
    </row>
    <row r="9" spans="1:6" s="31" customFormat="1" ht="24.95" customHeight="1" x14ac:dyDescent="0.25">
      <c r="A9" s="32">
        <v>6</v>
      </c>
      <c r="B9" s="33" t="s">
        <v>38</v>
      </c>
      <c r="C9" s="63">
        <v>78952.000000000015</v>
      </c>
      <c r="D9" s="63">
        <v>78952.000000000015</v>
      </c>
      <c r="E9" s="63">
        <v>78952.000000000015</v>
      </c>
      <c r="F9" s="64">
        <f t="shared" si="0"/>
        <v>236856.00000000006</v>
      </c>
    </row>
    <row r="10" spans="1:6" s="31" customFormat="1" ht="24.95" customHeight="1" x14ac:dyDescent="0.25">
      <c r="A10" s="32">
        <v>7</v>
      </c>
      <c r="B10" s="33" t="s">
        <v>13</v>
      </c>
      <c r="C10" s="63">
        <v>79624.759999999995</v>
      </c>
      <c r="D10" s="63">
        <v>79624.759999999995</v>
      </c>
      <c r="E10" s="63">
        <v>79624.759999999995</v>
      </c>
      <c r="F10" s="64">
        <f>SUM(C10:E10)</f>
        <v>238874.27999999997</v>
      </c>
    </row>
    <row r="11" spans="1:6" s="31" customFormat="1" ht="24.95" customHeight="1" x14ac:dyDescent="0.25">
      <c r="A11" s="32">
        <v>8</v>
      </c>
      <c r="B11" s="33" t="s">
        <v>14</v>
      </c>
      <c r="C11" s="63">
        <v>49358.9</v>
      </c>
      <c r="D11" s="63">
        <v>49358.9</v>
      </c>
      <c r="E11" s="63">
        <v>49358.9</v>
      </c>
      <c r="F11" s="64">
        <f t="shared" si="0"/>
        <v>148076.70000000001</v>
      </c>
    </row>
    <row r="12" spans="1:6" s="31" customFormat="1" ht="24.95" customHeight="1" x14ac:dyDescent="0.25">
      <c r="A12" s="32">
        <v>9</v>
      </c>
      <c r="B12" s="33" t="s">
        <v>15</v>
      </c>
      <c r="C12" s="63">
        <v>79688.700000000012</v>
      </c>
      <c r="D12" s="63">
        <v>79688.700000000012</v>
      </c>
      <c r="E12" s="63">
        <v>79688.700000000012</v>
      </c>
      <c r="F12" s="64">
        <f t="shared" si="0"/>
        <v>239066.10000000003</v>
      </c>
    </row>
    <row r="13" spans="1:6" s="31" customFormat="1" ht="24.95" customHeight="1" x14ac:dyDescent="0.25">
      <c r="A13" s="32">
        <v>10</v>
      </c>
      <c r="B13" s="33" t="s">
        <v>40</v>
      </c>
      <c r="C13" s="63">
        <v>35862</v>
      </c>
      <c r="D13" s="63">
        <v>35862</v>
      </c>
      <c r="E13" s="63">
        <v>35862</v>
      </c>
      <c r="F13" s="64">
        <f t="shared" si="0"/>
        <v>107586</v>
      </c>
    </row>
    <row r="14" spans="1:6" s="31" customFormat="1" ht="24.95" customHeight="1" x14ac:dyDescent="0.25">
      <c r="A14" s="32">
        <v>11</v>
      </c>
      <c r="B14" s="33" t="s">
        <v>60</v>
      </c>
      <c r="C14" s="63">
        <v>37113</v>
      </c>
      <c r="D14" s="63">
        <v>37113</v>
      </c>
      <c r="E14" s="63">
        <v>37113</v>
      </c>
      <c r="F14" s="64">
        <f t="shared" si="0"/>
        <v>111339</v>
      </c>
    </row>
    <row r="15" spans="1:6" s="31" customFormat="1" ht="24.95" customHeight="1" x14ac:dyDescent="0.25">
      <c r="A15" s="32">
        <v>12</v>
      </c>
      <c r="B15" s="33" t="s">
        <v>61</v>
      </c>
      <c r="C15" s="63">
        <v>50874</v>
      </c>
      <c r="D15" s="63">
        <v>50874</v>
      </c>
      <c r="E15" s="63">
        <v>50874</v>
      </c>
      <c r="F15" s="64">
        <f t="shared" si="0"/>
        <v>152622</v>
      </c>
    </row>
    <row r="16" spans="1:6" s="31" customFormat="1" ht="24.95" customHeight="1" x14ac:dyDescent="0.25">
      <c r="A16" s="32">
        <v>13</v>
      </c>
      <c r="B16" s="33" t="s">
        <v>16</v>
      </c>
      <c r="C16" s="64">
        <v>3000</v>
      </c>
      <c r="D16" s="63">
        <v>3000</v>
      </c>
      <c r="E16" s="64">
        <v>3000</v>
      </c>
      <c r="F16" s="64">
        <f t="shared" si="0"/>
        <v>9000</v>
      </c>
    </row>
    <row r="17" spans="1:6" s="31" customFormat="1" ht="24.95" customHeight="1" x14ac:dyDescent="0.25">
      <c r="A17" s="32">
        <v>14</v>
      </c>
      <c r="B17" s="33" t="s">
        <v>17</v>
      </c>
      <c r="C17" s="64">
        <v>3000</v>
      </c>
      <c r="D17" s="64">
        <v>3000</v>
      </c>
      <c r="E17" s="64">
        <v>3000</v>
      </c>
      <c r="F17" s="64">
        <f t="shared" si="0"/>
        <v>9000</v>
      </c>
    </row>
    <row r="18" spans="1:6" s="31" customFormat="1" ht="24.95" customHeight="1" x14ac:dyDescent="0.25">
      <c r="A18" s="32">
        <v>15</v>
      </c>
      <c r="B18" s="33" t="s">
        <v>19</v>
      </c>
      <c r="C18" s="64">
        <v>3000</v>
      </c>
      <c r="D18" s="64">
        <v>3000</v>
      </c>
      <c r="E18" s="64">
        <v>3000</v>
      </c>
      <c r="F18" s="64">
        <f t="shared" si="0"/>
        <v>9000</v>
      </c>
    </row>
    <row r="19" spans="1:6" s="31" customFormat="1" ht="24.95" customHeight="1" x14ac:dyDescent="0.25">
      <c r="A19" s="32">
        <v>16</v>
      </c>
      <c r="B19" s="33" t="s">
        <v>20</v>
      </c>
      <c r="C19" s="64">
        <v>3000</v>
      </c>
      <c r="D19" s="64">
        <v>3000</v>
      </c>
      <c r="E19" s="64">
        <v>3000</v>
      </c>
      <c r="F19" s="64">
        <f t="shared" si="0"/>
        <v>9000</v>
      </c>
    </row>
    <row r="20" spans="1:6" s="31" customFormat="1" ht="24.95" customHeight="1" x14ac:dyDescent="0.25">
      <c r="A20" s="32">
        <v>17</v>
      </c>
      <c r="B20" s="33" t="s">
        <v>21</v>
      </c>
      <c r="C20" s="64">
        <v>3000</v>
      </c>
      <c r="D20" s="64">
        <v>3000</v>
      </c>
      <c r="E20" s="64">
        <v>3000</v>
      </c>
      <c r="F20" s="64">
        <f t="shared" si="0"/>
        <v>9000</v>
      </c>
    </row>
    <row r="21" spans="1:6" s="31" customFormat="1" ht="24.95" customHeight="1" x14ac:dyDescent="0.25">
      <c r="A21" s="32">
        <v>18</v>
      </c>
      <c r="B21" s="33" t="s">
        <v>22</v>
      </c>
      <c r="C21" s="64">
        <v>3000</v>
      </c>
      <c r="D21" s="64">
        <v>3000</v>
      </c>
      <c r="E21" s="64">
        <v>3000</v>
      </c>
      <c r="F21" s="64">
        <f t="shared" si="0"/>
        <v>9000</v>
      </c>
    </row>
    <row r="22" spans="1:6" s="31" customFormat="1" ht="24.95" customHeight="1" x14ac:dyDescent="0.25">
      <c r="A22" s="32">
        <v>19</v>
      </c>
      <c r="B22" s="33" t="s">
        <v>23</v>
      </c>
      <c r="C22" s="64">
        <v>3000</v>
      </c>
      <c r="D22" s="64">
        <v>3000</v>
      </c>
      <c r="E22" s="64">
        <v>3000</v>
      </c>
      <c r="F22" s="64">
        <f t="shared" si="0"/>
        <v>9000</v>
      </c>
    </row>
    <row r="23" spans="1:6" s="31" customFormat="1" ht="24.95" customHeight="1" x14ac:dyDescent="0.25">
      <c r="A23" s="32">
        <v>20</v>
      </c>
      <c r="B23" s="33" t="s">
        <v>39</v>
      </c>
      <c r="C23" s="64">
        <v>3000</v>
      </c>
      <c r="D23" s="64">
        <v>3000</v>
      </c>
      <c r="E23" s="64">
        <v>3000</v>
      </c>
      <c r="F23" s="64">
        <f t="shared" si="0"/>
        <v>9000</v>
      </c>
    </row>
    <row r="24" spans="1:6" s="31" customFormat="1" ht="24.95" customHeight="1" x14ac:dyDescent="0.25">
      <c r="A24" s="32">
        <v>21</v>
      </c>
      <c r="B24" s="33" t="s">
        <v>24</v>
      </c>
      <c r="C24" s="64">
        <v>3000</v>
      </c>
      <c r="D24" s="64">
        <v>3000</v>
      </c>
      <c r="E24" s="64">
        <v>3000</v>
      </c>
      <c r="F24" s="64">
        <f t="shared" si="0"/>
        <v>9000</v>
      </c>
    </row>
    <row r="25" spans="1:6" s="31" customFormat="1" ht="24.95" customHeight="1" x14ac:dyDescent="0.25">
      <c r="A25" s="32">
        <v>22</v>
      </c>
      <c r="B25" s="33" t="s">
        <v>35</v>
      </c>
      <c r="C25" s="64">
        <v>3000</v>
      </c>
      <c r="D25" s="64">
        <v>3000</v>
      </c>
      <c r="E25" s="64">
        <v>3000</v>
      </c>
      <c r="F25" s="64">
        <f t="shared" si="0"/>
        <v>9000</v>
      </c>
    </row>
    <row r="26" spans="1:6" s="31" customFormat="1" ht="24.95" customHeight="1" x14ac:dyDescent="0.25">
      <c r="A26" s="32">
        <v>23</v>
      </c>
      <c r="B26" s="33" t="s">
        <v>57</v>
      </c>
      <c r="C26" s="64">
        <v>3000</v>
      </c>
      <c r="D26" s="64">
        <v>3000</v>
      </c>
      <c r="E26" s="64">
        <v>3000</v>
      </c>
      <c r="F26" s="64">
        <f t="shared" si="0"/>
        <v>9000</v>
      </c>
    </row>
    <row r="27" spans="1:6" s="31" customFormat="1" ht="24.95" customHeight="1" x14ac:dyDescent="0.25">
      <c r="A27" s="32">
        <v>24</v>
      </c>
      <c r="B27" s="33" t="s">
        <v>58</v>
      </c>
      <c r="C27" s="64">
        <v>3000</v>
      </c>
      <c r="D27" s="64">
        <v>0</v>
      </c>
      <c r="E27" s="64">
        <v>0</v>
      </c>
      <c r="F27" s="64">
        <f t="shared" si="0"/>
        <v>3000</v>
      </c>
    </row>
    <row r="28" spans="1:6" s="31" customFormat="1" ht="24.95" customHeight="1" x14ac:dyDescent="0.25">
      <c r="A28" s="32">
        <v>25</v>
      </c>
      <c r="B28" s="33" t="s">
        <v>59</v>
      </c>
      <c r="C28" s="64">
        <v>3000</v>
      </c>
      <c r="D28" s="64">
        <v>3000</v>
      </c>
      <c r="E28" s="64">
        <v>3000</v>
      </c>
      <c r="F28" s="64">
        <f>SUM(C28:E28)</f>
        <v>9000</v>
      </c>
    </row>
    <row r="29" spans="1:6" s="31" customFormat="1" ht="24.95" customHeight="1" x14ac:dyDescent="0.25">
      <c r="A29" s="32">
        <v>26</v>
      </c>
      <c r="B29" s="33" t="s">
        <v>64</v>
      </c>
      <c r="C29" s="64">
        <v>0</v>
      </c>
      <c r="D29" s="64">
        <v>3000</v>
      </c>
      <c r="E29" s="64">
        <v>3000</v>
      </c>
      <c r="F29" s="64">
        <f>SUM(C29:E29)</f>
        <v>6000</v>
      </c>
    </row>
    <row r="30" spans="1:6" s="31" customFormat="1" ht="24.95" customHeight="1" x14ac:dyDescent="0.25">
      <c r="A30" s="32">
        <v>27</v>
      </c>
      <c r="B30" s="71" t="s">
        <v>65</v>
      </c>
      <c r="C30" s="64">
        <v>0</v>
      </c>
      <c r="D30" s="64">
        <v>3000</v>
      </c>
      <c r="E30" s="64">
        <v>3000</v>
      </c>
      <c r="F30" s="64">
        <f>SUM(C30:E30)</f>
        <v>6000</v>
      </c>
    </row>
    <row r="31" spans="1:6" s="44" customFormat="1" ht="24.95" customHeight="1" x14ac:dyDescent="0.25">
      <c r="A31" s="249" t="s">
        <v>7</v>
      </c>
      <c r="B31" s="250"/>
      <c r="C31" s="250"/>
      <c r="D31" s="250"/>
      <c r="E31" s="250"/>
      <c r="F31" s="43">
        <f>SUM(F4:F30)</f>
        <v>2269351.8200000003</v>
      </c>
    </row>
    <row r="32" spans="1:6" s="31" customFormat="1" ht="11.25" customHeight="1" x14ac:dyDescent="0.25">
      <c r="A32" s="45"/>
      <c r="B32" s="45"/>
      <c r="C32" s="69"/>
      <c r="D32" s="45"/>
      <c r="E32" s="45"/>
      <c r="F32" s="45"/>
    </row>
    <row r="33" spans="1:6" s="31" customFormat="1" ht="22.5" customHeight="1" x14ac:dyDescent="0.25">
      <c r="A33" s="252" t="s">
        <v>44</v>
      </c>
      <c r="B33" s="252"/>
      <c r="C33" s="58">
        <f>F31*30%</f>
        <v>680805.54600000009</v>
      </c>
      <c r="D33" s="68" t="s">
        <v>33</v>
      </c>
      <c r="E33" s="57"/>
    </row>
    <row r="34" spans="1:6" s="31" customFormat="1" ht="24.75" customHeight="1" x14ac:dyDescent="0.25">
      <c r="A34" s="252" t="s">
        <v>45</v>
      </c>
      <c r="B34" s="252"/>
      <c r="C34" s="58">
        <f>F31*70%</f>
        <v>1588546.2740000002</v>
      </c>
      <c r="D34" s="68" t="s">
        <v>33</v>
      </c>
      <c r="E34" s="57"/>
    </row>
    <row r="35" spans="1:6" s="19" customFormat="1" ht="15.75" x14ac:dyDescent="0.25">
      <c r="A35" s="6"/>
      <c r="B35" s="6"/>
      <c r="C35" s="70"/>
      <c r="D35" s="6"/>
      <c r="E35" s="6"/>
      <c r="F35" s="9"/>
    </row>
    <row r="36" spans="1:6" s="19" customFormat="1" ht="15.75" x14ac:dyDescent="0.25">
      <c r="C36"/>
      <c r="D36" s="265" t="s">
        <v>68</v>
      </c>
      <c r="E36" s="265"/>
      <c r="F36" s="265"/>
    </row>
    <row r="37" spans="1:6" s="19" customFormat="1" ht="15.75" x14ac:dyDescent="0.25">
      <c r="A37" s="266" t="s">
        <v>37</v>
      </c>
      <c r="B37" s="266"/>
      <c r="C37" s="266"/>
      <c r="D37" s="266" t="s">
        <v>47</v>
      </c>
      <c r="E37" s="266"/>
      <c r="F37" s="266"/>
    </row>
    <row r="38" spans="1:6" s="19" customFormat="1" ht="16.5" x14ac:dyDescent="0.25">
      <c r="A38"/>
      <c r="B38"/>
      <c r="C38"/>
      <c r="D38" s="267" t="s">
        <v>36</v>
      </c>
      <c r="E38" s="267"/>
      <c r="F38" s="267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7"/>
      <c r="B43"/>
      <c r="C43" s="27"/>
      <c r="D43" s="27"/>
      <c r="E43" s="27"/>
      <c r="F43" s="27"/>
    </row>
    <row r="44" spans="1:6" s="31" customFormat="1" ht="18.75" x14ac:dyDescent="0.3">
      <c r="A44" s="253" t="s">
        <v>14</v>
      </c>
      <c r="B44" s="253"/>
      <c r="C44" s="253"/>
      <c r="D44" s="253" t="s">
        <v>13</v>
      </c>
      <c r="E44" s="253"/>
      <c r="F44" s="253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70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70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A1:C1"/>
    <mergeCell ref="D1:F1"/>
    <mergeCell ref="A2:F2"/>
    <mergeCell ref="A31:E31"/>
    <mergeCell ref="A33:B33"/>
    <mergeCell ref="A44:C44"/>
    <mergeCell ref="D44:F44"/>
    <mergeCell ref="A34:B34"/>
    <mergeCell ref="D36:F36"/>
    <mergeCell ref="A37:C37"/>
    <mergeCell ref="D37:F37"/>
    <mergeCell ref="D38:F38"/>
  </mergeCells>
  <pageMargins left="0.28000000000000003" right="0.3" top="0.52" bottom="0.3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34"/>
  <sheetViews>
    <sheetView topLeftCell="A6" workbookViewId="0">
      <selection activeCell="R31" sqref="R31:T31"/>
    </sheetView>
  </sheetViews>
  <sheetFormatPr defaultColWidth="11.5703125" defaultRowHeight="15.75" x14ac:dyDescent="0.25"/>
  <cols>
    <col min="1" max="1" width="4.7109375" style="171" customWidth="1"/>
    <col min="2" max="2" width="22" style="171" hidden="1" customWidth="1"/>
    <col min="3" max="3" width="14" style="172" hidden="1" customWidth="1"/>
    <col min="4" max="4" width="22.5703125" style="104" customWidth="1"/>
    <col min="5" max="5" width="16.85546875" style="178" hidden="1" customWidth="1"/>
    <col min="6" max="6" width="6" style="104" hidden="1" customWidth="1"/>
    <col min="7" max="7" width="7.5703125" style="171" hidden="1" customWidth="1"/>
    <col min="8" max="8" width="4.28515625" style="171" hidden="1" customWidth="1"/>
    <col min="9" max="9" width="5.28515625" style="171" hidden="1" customWidth="1"/>
    <col min="10" max="10" width="15.28515625" style="104" hidden="1" customWidth="1"/>
    <col min="11" max="11" width="16" style="104" hidden="1" customWidth="1"/>
    <col min="12" max="12" width="13.5703125" style="104" hidden="1" customWidth="1"/>
    <col min="13" max="13" width="9.28515625" style="173" hidden="1" customWidth="1"/>
    <col min="14" max="14" width="6" style="104" hidden="1" customWidth="1"/>
    <col min="15" max="15" width="2.140625" style="104" hidden="1" customWidth="1"/>
    <col min="16" max="16" width="15.7109375" style="104" customWidth="1"/>
    <col min="17" max="17" width="14.28515625" style="104" customWidth="1"/>
    <col min="18" max="18" width="13.42578125" style="176" customWidth="1"/>
    <col min="19" max="19" width="12.42578125" style="109" customWidth="1"/>
    <col min="20" max="20" width="19" style="177" customWidth="1"/>
    <col min="21" max="21" width="28.5703125" style="104" customWidth="1"/>
    <col min="22" max="248" width="11.5703125" style="104"/>
    <col min="249" max="249" width="6.140625" style="104" customWidth="1"/>
    <col min="250" max="251" width="0" style="104" hidden="1" customWidth="1"/>
    <col min="252" max="252" width="29.140625" style="104" customWidth="1"/>
    <col min="253" max="263" width="0" style="104" hidden="1" customWidth="1"/>
    <col min="264" max="264" width="19.5703125" style="104" customWidth="1"/>
    <col min="265" max="265" width="10.140625" style="104" customWidth="1"/>
    <col min="266" max="272" width="0" style="104" hidden="1" customWidth="1"/>
    <col min="273" max="273" width="10.140625" style="104" customWidth="1"/>
    <col min="274" max="274" width="10" style="104" customWidth="1"/>
    <col min="275" max="275" width="12.7109375" style="104" customWidth="1"/>
    <col min="276" max="276" width="13" style="104" customWidth="1"/>
    <col min="277" max="277" width="28.5703125" style="104" customWidth="1"/>
    <col min="278" max="504" width="11.5703125" style="104"/>
    <col min="505" max="505" width="6.140625" style="104" customWidth="1"/>
    <col min="506" max="507" width="0" style="104" hidden="1" customWidth="1"/>
    <col min="508" max="508" width="29.140625" style="104" customWidth="1"/>
    <col min="509" max="519" width="0" style="104" hidden="1" customWidth="1"/>
    <col min="520" max="520" width="19.5703125" style="104" customWidth="1"/>
    <col min="521" max="521" width="10.140625" style="104" customWidth="1"/>
    <col min="522" max="528" width="0" style="104" hidden="1" customWidth="1"/>
    <col min="529" max="529" width="10.140625" style="104" customWidth="1"/>
    <col min="530" max="530" width="10" style="104" customWidth="1"/>
    <col min="531" max="531" width="12.7109375" style="104" customWidth="1"/>
    <col min="532" max="532" width="13" style="104" customWidth="1"/>
    <col min="533" max="533" width="28.5703125" style="104" customWidth="1"/>
    <col min="534" max="760" width="11.5703125" style="104"/>
    <col min="761" max="761" width="6.140625" style="104" customWidth="1"/>
    <col min="762" max="763" width="0" style="104" hidden="1" customWidth="1"/>
    <col min="764" max="764" width="29.140625" style="104" customWidth="1"/>
    <col min="765" max="775" width="0" style="104" hidden="1" customWidth="1"/>
    <col min="776" max="776" width="19.5703125" style="104" customWidth="1"/>
    <col min="777" max="777" width="10.140625" style="104" customWidth="1"/>
    <col min="778" max="784" width="0" style="104" hidden="1" customWidth="1"/>
    <col min="785" max="785" width="10.140625" style="104" customWidth="1"/>
    <col min="786" max="786" width="10" style="104" customWidth="1"/>
    <col min="787" max="787" width="12.7109375" style="104" customWidth="1"/>
    <col min="788" max="788" width="13" style="104" customWidth="1"/>
    <col min="789" max="789" width="28.5703125" style="104" customWidth="1"/>
    <col min="790" max="1016" width="11.5703125" style="104"/>
    <col min="1017" max="1017" width="6.140625" style="104" customWidth="1"/>
    <col min="1018" max="1019" width="0" style="104" hidden="1" customWidth="1"/>
    <col min="1020" max="1020" width="29.140625" style="104" customWidth="1"/>
    <col min="1021" max="1031" width="0" style="104" hidden="1" customWidth="1"/>
    <col min="1032" max="1032" width="19.5703125" style="104" customWidth="1"/>
    <col min="1033" max="1033" width="10.140625" style="104" customWidth="1"/>
    <col min="1034" max="1040" width="0" style="104" hidden="1" customWidth="1"/>
    <col min="1041" max="1041" width="10.140625" style="104" customWidth="1"/>
    <col min="1042" max="1042" width="10" style="104" customWidth="1"/>
    <col min="1043" max="1043" width="12.7109375" style="104" customWidth="1"/>
    <col min="1044" max="1044" width="13" style="104" customWidth="1"/>
    <col min="1045" max="1045" width="28.5703125" style="104" customWidth="1"/>
    <col min="1046" max="1272" width="11.5703125" style="104"/>
    <col min="1273" max="1273" width="6.140625" style="104" customWidth="1"/>
    <col min="1274" max="1275" width="0" style="104" hidden="1" customWidth="1"/>
    <col min="1276" max="1276" width="29.140625" style="104" customWidth="1"/>
    <col min="1277" max="1287" width="0" style="104" hidden="1" customWidth="1"/>
    <col min="1288" max="1288" width="19.5703125" style="104" customWidth="1"/>
    <col min="1289" max="1289" width="10.140625" style="104" customWidth="1"/>
    <col min="1290" max="1296" width="0" style="104" hidden="1" customWidth="1"/>
    <col min="1297" max="1297" width="10.140625" style="104" customWidth="1"/>
    <col min="1298" max="1298" width="10" style="104" customWidth="1"/>
    <col min="1299" max="1299" width="12.7109375" style="104" customWidth="1"/>
    <col min="1300" max="1300" width="13" style="104" customWidth="1"/>
    <col min="1301" max="1301" width="28.5703125" style="104" customWidth="1"/>
    <col min="1302" max="1528" width="11.5703125" style="104"/>
    <col min="1529" max="1529" width="6.140625" style="104" customWidth="1"/>
    <col min="1530" max="1531" width="0" style="104" hidden="1" customWidth="1"/>
    <col min="1532" max="1532" width="29.140625" style="104" customWidth="1"/>
    <col min="1533" max="1543" width="0" style="104" hidden="1" customWidth="1"/>
    <col min="1544" max="1544" width="19.5703125" style="104" customWidth="1"/>
    <col min="1545" max="1545" width="10.140625" style="104" customWidth="1"/>
    <col min="1546" max="1552" width="0" style="104" hidden="1" customWidth="1"/>
    <col min="1553" max="1553" width="10.140625" style="104" customWidth="1"/>
    <col min="1554" max="1554" width="10" style="104" customWidth="1"/>
    <col min="1555" max="1555" width="12.7109375" style="104" customWidth="1"/>
    <col min="1556" max="1556" width="13" style="104" customWidth="1"/>
    <col min="1557" max="1557" width="28.5703125" style="104" customWidth="1"/>
    <col min="1558" max="1784" width="11.5703125" style="104"/>
    <col min="1785" max="1785" width="6.140625" style="104" customWidth="1"/>
    <col min="1786" max="1787" width="0" style="104" hidden="1" customWidth="1"/>
    <col min="1788" max="1788" width="29.140625" style="104" customWidth="1"/>
    <col min="1789" max="1799" width="0" style="104" hidden="1" customWidth="1"/>
    <col min="1800" max="1800" width="19.5703125" style="104" customWidth="1"/>
    <col min="1801" max="1801" width="10.140625" style="104" customWidth="1"/>
    <col min="1802" max="1808" width="0" style="104" hidden="1" customWidth="1"/>
    <col min="1809" max="1809" width="10.140625" style="104" customWidth="1"/>
    <col min="1810" max="1810" width="10" style="104" customWidth="1"/>
    <col min="1811" max="1811" width="12.7109375" style="104" customWidth="1"/>
    <col min="1812" max="1812" width="13" style="104" customWidth="1"/>
    <col min="1813" max="1813" width="28.5703125" style="104" customWidth="1"/>
    <col min="1814" max="2040" width="11.5703125" style="104"/>
    <col min="2041" max="2041" width="6.140625" style="104" customWidth="1"/>
    <col min="2042" max="2043" width="0" style="104" hidden="1" customWidth="1"/>
    <col min="2044" max="2044" width="29.140625" style="104" customWidth="1"/>
    <col min="2045" max="2055" width="0" style="104" hidden="1" customWidth="1"/>
    <col min="2056" max="2056" width="19.5703125" style="104" customWidth="1"/>
    <col min="2057" max="2057" width="10.140625" style="104" customWidth="1"/>
    <col min="2058" max="2064" width="0" style="104" hidden="1" customWidth="1"/>
    <col min="2065" max="2065" width="10.140625" style="104" customWidth="1"/>
    <col min="2066" max="2066" width="10" style="104" customWidth="1"/>
    <col min="2067" max="2067" width="12.7109375" style="104" customWidth="1"/>
    <col min="2068" max="2068" width="13" style="104" customWidth="1"/>
    <col min="2069" max="2069" width="28.5703125" style="104" customWidth="1"/>
    <col min="2070" max="2296" width="11.5703125" style="104"/>
    <col min="2297" max="2297" width="6.140625" style="104" customWidth="1"/>
    <col min="2298" max="2299" width="0" style="104" hidden="1" customWidth="1"/>
    <col min="2300" max="2300" width="29.140625" style="104" customWidth="1"/>
    <col min="2301" max="2311" width="0" style="104" hidden="1" customWidth="1"/>
    <col min="2312" max="2312" width="19.5703125" style="104" customWidth="1"/>
    <col min="2313" max="2313" width="10.140625" style="104" customWidth="1"/>
    <col min="2314" max="2320" width="0" style="104" hidden="1" customWidth="1"/>
    <col min="2321" max="2321" width="10.140625" style="104" customWidth="1"/>
    <col min="2322" max="2322" width="10" style="104" customWidth="1"/>
    <col min="2323" max="2323" width="12.7109375" style="104" customWidth="1"/>
    <col min="2324" max="2324" width="13" style="104" customWidth="1"/>
    <col min="2325" max="2325" width="28.5703125" style="104" customWidth="1"/>
    <col min="2326" max="2552" width="11.5703125" style="104"/>
    <col min="2553" max="2553" width="6.140625" style="104" customWidth="1"/>
    <col min="2554" max="2555" width="0" style="104" hidden="1" customWidth="1"/>
    <col min="2556" max="2556" width="29.140625" style="104" customWidth="1"/>
    <col min="2557" max="2567" width="0" style="104" hidden="1" customWidth="1"/>
    <col min="2568" max="2568" width="19.5703125" style="104" customWidth="1"/>
    <col min="2569" max="2569" width="10.140625" style="104" customWidth="1"/>
    <col min="2570" max="2576" width="0" style="104" hidden="1" customWidth="1"/>
    <col min="2577" max="2577" width="10.140625" style="104" customWidth="1"/>
    <col min="2578" max="2578" width="10" style="104" customWidth="1"/>
    <col min="2579" max="2579" width="12.7109375" style="104" customWidth="1"/>
    <col min="2580" max="2580" width="13" style="104" customWidth="1"/>
    <col min="2581" max="2581" width="28.5703125" style="104" customWidth="1"/>
    <col min="2582" max="2808" width="11.5703125" style="104"/>
    <col min="2809" max="2809" width="6.140625" style="104" customWidth="1"/>
    <col min="2810" max="2811" width="0" style="104" hidden="1" customWidth="1"/>
    <col min="2812" max="2812" width="29.140625" style="104" customWidth="1"/>
    <col min="2813" max="2823" width="0" style="104" hidden="1" customWidth="1"/>
    <col min="2824" max="2824" width="19.5703125" style="104" customWidth="1"/>
    <col min="2825" max="2825" width="10.140625" style="104" customWidth="1"/>
    <col min="2826" max="2832" width="0" style="104" hidden="1" customWidth="1"/>
    <col min="2833" max="2833" width="10.140625" style="104" customWidth="1"/>
    <col min="2834" max="2834" width="10" style="104" customWidth="1"/>
    <col min="2835" max="2835" width="12.7109375" style="104" customWidth="1"/>
    <col min="2836" max="2836" width="13" style="104" customWidth="1"/>
    <col min="2837" max="2837" width="28.5703125" style="104" customWidth="1"/>
    <col min="2838" max="3064" width="11.5703125" style="104"/>
    <col min="3065" max="3065" width="6.140625" style="104" customWidth="1"/>
    <col min="3066" max="3067" width="0" style="104" hidden="1" customWidth="1"/>
    <col min="3068" max="3068" width="29.140625" style="104" customWidth="1"/>
    <col min="3069" max="3079" width="0" style="104" hidden="1" customWidth="1"/>
    <col min="3080" max="3080" width="19.5703125" style="104" customWidth="1"/>
    <col min="3081" max="3081" width="10.140625" style="104" customWidth="1"/>
    <col min="3082" max="3088" width="0" style="104" hidden="1" customWidth="1"/>
    <col min="3089" max="3089" width="10.140625" style="104" customWidth="1"/>
    <col min="3090" max="3090" width="10" style="104" customWidth="1"/>
    <col min="3091" max="3091" width="12.7109375" style="104" customWidth="1"/>
    <col min="3092" max="3092" width="13" style="104" customWidth="1"/>
    <col min="3093" max="3093" width="28.5703125" style="104" customWidth="1"/>
    <col min="3094" max="3320" width="11.5703125" style="104"/>
    <col min="3321" max="3321" width="6.140625" style="104" customWidth="1"/>
    <col min="3322" max="3323" width="0" style="104" hidden="1" customWidth="1"/>
    <col min="3324" max="3324" width="29.140625" style="104" customWidth="1"/>
    <col min="3325" max="3335" width="0" style="104" hidden="1" customWidth="1"/>
    <col min="3336" max="3336" width="19.5703125" style="104" customWidth="1"/>
    <col min="3337" max="3337" width="10.140625" style="104" customWidth="1"/>
    <col min="3338" max="3344" width="0" style="104" hidden="1" customWidth="1"/>
    <col min="3345" max="3345" width="10.140625" style="104" customWidth="1"/>
    <col min="3346" max="3346" width="10" style="104" customWidth="1"/>
    <col min="3347" max="3347" width="12.7109375" style="104" customWidth="1"/>
    <col min="3348" max="3348" width="13" style="104" customWidth="1"/>
    <col min="3349" max="3349" width="28.5703125" style="104" customWidth="1"/>
    <col min="3350" max="3576" width="11.5703125" style="104"/>
    <col min="3577" max="3577" width="6.140625" style="104" customWidth="1"/>
    <col min="3578" max="3579" width="0" style="104" hidden="1" customWidth="1"/>
    <col min="3580" max="3580" width="29.140625" style="104" customWidth="1"/>
    <col min="3581" max="3591" width="0" style="104" hidden="1" customWidth="1"/>
    <col min="3592" max="3592" width="19.5703125" style="104" customWidth="1"/>
    <col min="3593" max="3593" width="10.140625" style="104" customWidth="1"/>
    <col min="3594" max="3600" width="0" style="104" hidden="1" customWidth="1"/>
    <col min="3601" max="3601" width="10.140625" style="104" customWidth="1"/>
    <col min="3602" max="3602" width="10" style="104" customWidth="1"/>
    <col min="3603" max="3603" width="12.7109375" style="104" customWidth="1"/>
    <col min="3604" max="3604" width="13" style="104" customWidth="1"/>
    <col min="3605" max="3605" width="28.5703125" style="104" customWidth="1"/>
    <col min="3606" max="3832" width="11.5703125" style="104"/>
    <col min="3833" max="3833" width="6.140625" style="104" customWidth="1"/>
    <col min="3834" max="3835" width="0" style="104" hidden="1" customWidth="1"/>
    <col min="3836" max="3836" width="29.140625" style="104" customWidth="1"/>
    <col min="3837" max="3847" width="0" style="104" hidden="1" customWidth="1"/>
    <col min="3848" max="3848" width="19.5703125" style="104" customWidth="1"/>
    <col min="3849" max="3849" width="10.140625" style="104" customWidth="1"/>
    <col min="3850" max="3856" width="0" style="104" hidden="1" customWidth="1"/>
    <col min="3857" max="3857" width="10.140625" style="104" customWidth="1"/>
    <col min="3858" max="3858" width="10" style="104" customWidth="1"/>
    <col min="3859" max="3859" width="12.7109375" style="104" customWidth="1"/>
    <col min="3860" max="3860" width="13" style="104" customWidth="1"/>
    <col min="3861" max="3861" width="28.5703125" style="104" customWidth="1"/>
    <col min="3862" max="4088" width="11.5703125" style="104"/>
    <col min="4089" max="4089" width="6.140625" style="104" customWidth="1"/>
    <col min="4090" max="4091" width="0" style="104" hidden="1" customWidth="1"/>
    <col min="4092" max="4092" width="29.140625" style="104" customWidth="1"/>
    <col min="4093" max="4103" width="0" style="104" hidden="1" customWidth="1"/>
    <col min="4104" max="4104" width="19.5703125" style="104" customWidth="1"/>
    <col min="4105" max="4105" width="10.140625" style="104" customWidth="1"/>
    <col min="4106" max="4112" width="0" style="104" hidden="1" customWidth="1"/>
    <col min="4113" max="4113" width="10.140625" style="104" customWidth="1"/>
    <col min="4114" max="4114" width="10" style="104" customWidth="1"/>
    <col min="4115" max="4115" width="12.7109375" style="104" customWidth="1"/>
    <col min="4116" max="4116" width="13" style="104" customWidth="1"/>
    <col min="4117" max="4117" width="28.5703125" style="104" customWidth="1"/>
    <col min="4118" max="4344" width="11.5703125" style="104"/>
    <col min="4345" max="4345" width="6.140625" style="104" customWidth="1"/>
    <col min="4346" max="4347" width="0" style="104" hidden="1" customWidth="1"/>
    <col min="4348" max="4348" width="29.140625" style="104" customWidth="1"/>
    <col min="4349" max="4359" width="0" style="104" hidden="1" customWidth="1"/>
    <col min="4360" max="4360" width="19.5703125" style="104" customWidth="1"/>
    <col min="4361" max="4361" width="10.140625" style="104" customWidth="1"/>
    <col min="4362" max="4368" width="0" style="104" hidden="1" customWidth="1"/>
    <col min="4369" max="4369" width="10.140625" style="104" customWidth="1"/>
    <col min="4370" max="4370" width="10" style="104" customWidth="1"/>
    <col min="4371" max="4371" width="12.7109375" style="104" customWidth="1"/>
    <col min="4372" max="4372" width="13" style="104" customWidth="1"/>
    <col min="4373" max="4373" width="28.5703125" style="104" customWidth="1"/>
    <col min="4374" max="4600" width="11.5703125" style="104"/>
    <col min="4601" max="4601" width="6.140625" style="104" customWidth="1"/>
    <col min="4602" max="4603" width="0" style="104" hidden="1" customWidth="1"/>
    <col min="4604" max="4604" width="29.140625" style="104" customWidth="1"/>
    <col min="4605" max="4615" width="0" style="104" hidden="1" customWidth="1"/>
    <col min="4616" max="4616" width="19.5703125" style="104" customWidth="1"/>
    <col min="4617" max="4617" width="10.140625" style="104" customWidth="1"/>
    <col min="4618" max="4624" width="0" style="104" hidden="1" customWidth="1"/>
    <col min="4625" max="4625" width="10.140625" style="104" customWidth="1"/>
    <col min="4626" max="4626" width="10" style="104" customWidth="1"/>
    <col min="4627" max="4627" width="12.7109375" style="104" customWidth="1"/>
    <col min="4628" max="4628" width="13" style="104" customWidth="1"/>
    <col min="4629" max="4629" width="28.5703125" style="104" customWidth="1"/>
    <col min="4630" max="4856" width="11.5703125" style="104"/>
    <col min="4857" max="4857" width="6.140625" style="104" customWidth="1"/>
    <col min="4858" max="4859" width="0" style="104" hidden="1" customWidth="1"/>
    <col min="4860" max="4860" width="29.140625" style="104" customWidth="1"/>
    <col min="4861" max="4871" width="0" style="104" hidden="1" customWidth="1"/>
    <col min="4872" max="4872" width="19.5703125" style="104" customWidth="1"/>
    <col min="4873" max="4873" width="10.140625" style="104" customWidth="1"/>
    <col min="4874" max="4880" width="0" style="104" hidden="1" customWidth="1"/>
    <col min="4881" max="4881" width="10.140625" style="104" customWidth="1"/>
    <col min="4882" max="4882" width="10" style="104" customWidth="1"/>
    <col min="4883" max="4883" width="12.7109375" style="104" customWidth="1"/>
    <col min="4884" max="4884" width="13" style="104" customWidth="1"/>
    <col min="4885" max="4885" width="28.5703125" style="104" customWidth="1"/>
    <col min="4886" max="5112" width="11.5703125" style="104"/>
    <col min="5113" max="5113" width="6.140625" style="104" customWidth="1"/>
    <col min="5114" max="5115" width="0" style="104" hidden="1" customWidth="1"/>
    <col min="5116" max="5116" width="29.140625" style="104" customWidth="1"/>
    <col min="5117" max="5127" width="0" style="104" hidden="1" customWidth="1"/>
    <col min="5128" max="5128" width="19.5703125" style="104" customWidth="1"/>
    <col min="5129" max="5129" width="10.140625" style="104" customWidth="1"/>
    <col min="5130" max="5136" width="0" style="104" hidden="1" customWidth="1"/>
    <col min="5137" max="5137" width="10.140625" style="104" customWidth="1"/>
    <col min="5138" max="5138" width="10" style="104" customWidth="1"/>
    <col min="5139" max="5139" width="12.7109375" style="104" customWidth="1"/>
    <col min="5140" max="5140" width="13" style="104" customWidth="1"/>
    <col min="5141" max="5141" width="28.5703125" style="104" customWidth="1"/>
    <col min="5142" max="5368" width="11.5703125" style="104"/>
    <col min="5369" max="5369" width="6.140625" style="104" customWidth="1"/>
    <col min="5370" max="5371" width="0" style="104" hidden="1" customWidth="1"/>
    <col min="5372" max="5372" width="29.140625" style="104" customWidth="1"/>
    <col min="5373" max="5383" width="0" style="104" hidden="1" customWidth="1"/>
    <col min="5384" max="5384" width="19.5703125" style="104" customWidth="1"/>
    <col min="5385" max="5385" width="10.140625" style="104" customWidth="1"/>
    <col min="5386" max="5392" width="0" style="104" hidden="1" customWidth="1"/>
    <col min="5393" max="5393" width="10.140625" style="104" customWidth="1"/>
    <col min="5394" max="5394" width="10" style="104" customWidth="1"/>
    <col min="5395" max="5395" width="12.7109375" style="104" customWidth="1"/>
    <col min="5396" max="5396" width="13" style="104" customWidth="1"/>
    <col min="5397" max="5397" width="28.5703125" style="104" customWidth="1"/>
    <col min="5398" max="5624" width="11.5703125" style="104"/>
    <col min="5625" max="5625" width="6.140625" style="104" customWidth="1"/>
    <col min="5626" max="5627" width="0" style="104" hidden="1" customWidth="1"/>
    <col min="5628" max="5628" width="29.140625" style="104" customWidth="1"/>
    <col min="5629" max="5639" width="0" style="104" hidden="1" customWidth="1"/>
    <col min="5640" max="5640" width="19.5703125" style="104" customWidth="1"/>
    <col min="5641" max="5641" width="10.140625" style="104" customWidth="1"/>
    <col min="5642" max="5648" width="0" style="104" hidden="1" customWidth="1"/>
    <col min="5649" max="5649" width="10.140625" style="104" customWidth="1"/>
    <col min="5650" max="5650" width="10" style="104" customWidth="1"/>
    <col min="5651" max="5651" width="12.7109375" style="104" customWidth="1"/>
    <col min="5652" max="5652" width="13" style="104" customWidth="1"/>
    <col min="5653" max="5653" width="28.5703125" style="104" customWidth="1"/>
    <col min="5654" max="5880" width="11.5703125" style="104"/>
    <col min="5881" max="5881" width="6.140625" style="104" customWidth="1"/>
    <col min="5882" max="5883" width="0" style="104" hidden="1" customWidth="1"/>
    <col min="5884" max="5884" width="29.140625" style="104" customWidth="1"/>
    <col min="5885" max="5895" width="0" style="104" hidden="1" customWidth="1"/>
    <col min="5896" max="5896" width="19.5703125" style="104" customWidth="1"/>
    <col min="5897" max="5897" width="10.140625" style="104" customWidth="1"/>
    <col min="5898" max="5904" width="0" style="104" hidden="1" customWidth="1"/>
    <col min="5905" max="5905" width="10.140625" style="104" customWidth="1"/>
    <col min="5906" max="5906" width="10" style="104" customWidth="1"/>
    <col min="5907" max="5907" width="12.7109375" style="104" customWidth="1"/>
    <col min="5908" max="5908" width="13" style="104" customWidth="1"/>
    <col min="5909" max="5909" width="28.5703125" style="104" customWidth="1"/>
    <col min="5910" max="6136" width="11.5703125" style="104"/>
    <col min="6137" max="6137" width="6.140625" style="104" customWidth="1"/>
    <col min="6138" max="6139" width="0" style="104" hidden="1" customWidth="1"/>
    <col min="6140" max="6140" width="29.140625" style="104" customWidth="1"/>
    <col min="6141" max="6151" width="0" style="104" hidden="1" customWidth="1"/>
    <col min="6152" max="6152" width="19.5703125" style="104" customWidth="1"/>
    <col min="6153" max="6153" width="10.140625" style="104" customWidth="1"/>
    <col min="6154" max="6160" width="0" style="104" hidden="1" customWidth="1"/>
    <col min="6161" max="6161" width="10.140625" style="104" customWidth="1"/>
    <col min="6162" max="6162" width="10" style="104" customWidth="1"/>
    <col min="6163" max="6163" width="12.7109375" style="104" customWidth="1"/>
    <col min="6164" max="6164" width="13" style="104" customWidth="1"/>
    <col min="6165" max="6165" width="28.5703125" style="104" customWidth="1"/>
    <col min="6166" max="6392" width="11.5703125" style="104"/>
    <col min="6393" max="6393" width="6.140625" style="104" customWidth="1"/>
    <col min="6394" max="6395" width="0" style="104" hidden="1" customWidth="1"/>
    <col min="6396" max="6396" width="29.140625" style="104" customWidth="1"/>
    <col min="6397" max="6407" width="0" style="104" hidden="1" customWidth="1"/>
    <col min="6408" max="6408" width="19.5703125" style="104" customWidth="1"/>
    <col min="6409" max="6409" width="10.140625" style="104" customWidth="1"/>
    <col min="6410" max="6416" width="0" style="104" hidden="1" customWidth="1"/>
    <col min="6417" max="6417" width="10.140625" style="104" customWidth="1"/>
    <col min="6418" max="6418" width="10" style="104" customWidth="1"/>
    <col min="6419" max="6419" width="12.7109375" style="104" customWidth="1"/>
    <col min="6420" max="6420" width="13" style="104" customWidth="1"/>
    <col min="6421" max="6421" width="28.5703125" style="104" customWidth="1"/>
    <col min="6422" max="6648" width="11.5703125" style="104"/>
    <col min="6649" max="6649" width="6.140625" style="104" customWidth="1"/>
    <col min="6650" max="6651" width="0" style="104" hidden="1" customWidth="1"/>
    <col min="6652" max="6652" width="29.140625" style="104" customWidth="1"/>
    <col min="6653" max="6663" width="0" style="104" hidden="1" customWidth="1"/>
    <col min="6664" max="6664" width="19.5703125" style="104" customWidth="1"/>
    <col min="6665" max="6665" width="10.140625" style="104" customWidth="1"/>
    <col min="6666" max="6672" width="0" style="104" hidden="1" customWidth="1"/>
    <col min="6673" max="6673" width="10.140625" style="104" customWidth="1"/>
    <col min="6674" max="6674" width="10" style="104" customWidth="1"/>
    <col min="6675" max="6675" width="12.7109375" style="104" customWidth="1"/>
    <col min="6676" max="6676" width="13" style="104" customWidth="1"/>
    <col min="6677" max="6677" width="28.5703125" style="104" customWidth="1"/>
    <col min="6678" max="6904" width="11.5703125" style="104"/>
    <col min="6905" max="6905" width="6.140625" style="104" customWidth="1"/>
    <col min="6906" max="6907" width="0" style="104" hidden="1" customWidth="1"/>
    <col min="6908" max="6908" width="29.140625" style="104" customWidth="1"/>
    <col min="6909" max="6919" width="0" style="104" hidden="1" customWidth="1"/>
    <col min="6920" max="6920" width="19.5703125" style="104" customWidth="1"/>
    <col min="6921" max="6921" width="10.140625" style="104" customWidth="1"/>
    <col min="6922" max="6928" width="0" style="104" hidden="1" customWidth="1"/>
    <col min="6929" max="6929" width="10.140625" style="104" customWidth="1"/>
    <col min="6930" max="6930" width="10" style="104" customWidth="1"/>
    <col min="6931" max="6931" width="12.7109375" style="104" customWidth="1"/>
    <col min="6932" max="6932" width="13" style="104" customWidth="1"/>
    <col min="6933" max="6933" width="28.5703125" style="104" customWidth="1"/>
    <col min="6934" max="7160" width="11.5703125" style="104"/>
    <col min="7161" max="7161" width="6.140625" style="104" customWidth="1"/>
    <col min="7162" max="7163" width="0" style="104" hidden="1" customWidth="1"/>
    <col min="7164" max="7164" width="29.140625" style="104" customWidth="1"/>
    <col min="7165" max="7175" width="0" style="104" hidden="1" customWidth="1"/>
    <col min="7176" max="7176" width="19.5703125" style="104" customWidth="1"/>
    <col min="7177" max="7177" width="10.140625" style="104" customWidth="1"/>
    <col min="7178" max="7184" width="0" style="104" hidden="1" customWidth="1"/>
    <col min="7185" max="7185" width="10.140625" style="104" customWidth="1"/>
    <col min="7186" max="7186" width="10" style="104" customWidth="1"/>
    <col min="7187" max="7187" width="12.7109375" style="104" customWidth="1"/>
    <col min="7188" max="7188" width="13" style="104" customWidth="1"/>
    <col min="7189" max="7189" width="28.5703125" style="104" customWidth="1"/>
    <col min="7190" max="7416" width="11.5703125" style="104"/>
    <col min="7417" max="7417" width="6.140625" style="104" customWidth="1"/>
    <col min="7418" max="7419" width="0" style="104" hidden="1" customWidth="1"/>
    <col min="7420" max="7420" width="29.140625" style="104" customWidth="1"/>
    <col min="7421" max="7431" width="0" style="104" hidden="1" customWidth="1"/>
    <col min="7432" max="7432" width="19.5703125" style="104" customWidth="1"/>
    <col min="7433" max="7433" width="10.140625" style="104" customWidth="1"/>
    <col min="7434" max="7440" width="0" style="104" hidden="1" customWidth="1"/>
    <col min="7441" max="7441" width="10.140625" style="104" customWidth="1"/>
    <col min="7442" max="7442" width="10" style="104" customWidth="1"/>
    <col min="7443" max="7443" width="12.7109375" style="104" customWidth="1"/>
    <col min="7444" max="7444" width="13" style="104" customWidth="1"/>
    <col min="7445" max="7445" width="28.5703125" style="104" customWidth="1"/>
    <col min="7446" max="7672" width="11.5703125" style="104"/>
    <col min="7673" max="7673" width="6.140625" style="104" customWidth="1"/>
    <col min="7674" max="7675" width="0" style="104" hidden="1" customWidth="1"/>
    <col min="7676" max="7676" width="29.140625" style="104" customWidth="1"/>
    <col min="7677" max="7687" width="0" style="104" hidden="1" customWidth="1"/>
    <col min="7688" max="7688" width="19.5703125" style="104" customWidth="1"/>
    <col min="7689" max="7689" width="10.140625" style="104" customWidth="1"/>
    <col min="7690" max="7696" width="0" style="104" hidden="1" customWidth="1"/>
    <col min="7697" max="7697" width="10.140625" style="104" customWidth="1"/>
    <col min="7698" max="7698" width="10" style="104" customWidth="1"/>
    <col min="7699" max="7699" width="12.7109375" style="104" customWidth="1"/>
    <col min="7700" max="7700" width="13" style="104" customWidth="1"/>
    <col min="7701" max="7701" width="28.5703125" style="104" customWidth="1"/>
    <col min="7702" max="7928" width="11.5703125" style="104"/>
    <col min="7929" max="7929" width="6.140625" style="104" customWidth="1"/>
    <col min="7930" max="7931" width="0" style="104" hidden="1" customWidth="1"/>
    <col min="7932" max="7932" width="29.140625" style="104" customWidth="1"/>
    <col min="7933" max="7943" width="0" style="104" hidden="1" customWidth="1"/>
    <col min="7944" max="7944" width="19.5703125" style="104" customWidth="1"/>
    <col min="7945" max="7945" width="10.140625" style="104" customWidth="1"/>
    <col min="7946" max="7952" width="0" style="104" hidden="1" customWidth="1"/>
    <col min="7953" max="7953" width="10.140625" style="104" customWidth="1"/>
    <col min="7954" max="7954" width="10" style="104" customWidth="1"/>
    <col min="7955" max="7955" width="12.7109375" style="104" customWidth="1"/>
    <col min="7956" max="7956" width="13" style="104" customWidth="1"/>
    <col min="7957" max="7957" width="28.5703125" style="104" customWidth="1"/>
    <col min="7958" max="8184" width="11.5703125" style="104"/>
    <col min="8185" max="8185" width="6.140625" style="104" customWidth="1"/>
    <col min="8186" max="8187" width="0" style="104" hidden="1" customWidth="1"/>
    <col min="8188" max="8188" width="29.140625" style="104" customWidth="1"/>
    <col min="8189" max="8199" width="0" style="104" hidden="1" customWidth="1"/>
    <col min="8200" max="8200" width="19.5703125" style="104" customWidth="1"/>
    <col min="8201" max="8201" width="10.140625" style="104" customWidth="1"/>
    <col min="8202" max="8208" width="0" style="104" hidden="1" customWidth="1"/>
    <col min="8209" max="8209" width="10.140625" style="104" customWidth="1"/>
    <col min="8210" max="8210" width="10" style="104" customWidth="1"/>
    <col min="8211" max="8211" width="12.7109375" style="104" customWidth="1"/>
    <col min="8212" max="8212" width="13" style="104" customWidth="1"/>
    <col min="8213" max="8213" width="28.5703125" style="104" customWidth="1"/>
    <col min="8214" max="8440" width="11.5703125" style="104"/>
    <col min="8441" max="8441" width="6.140625" style="104" customWidth="1"/>
    <col min="8442" max="8443" width="0" style="104" hidden="1" customWidth="1"/>
    <col min="8444" max="8444" width="29.140625" style="104" customWidth="1"/>
    <col min="8445" max="8455" width="0" style="104" hidden="1" customWidth="1"/>
    <col min="8456" max="8456" width="19.5703125" style="104" customWidth="1"/>
    <col min="8457" max="8457" width="10.140625" style="104" customWidth="1"/>
    <col min="8458" max="8464" width="0" style="104" hidden="1" customWidth="1"/>
    <col min="8465" max="8465" width="10.140625" style="104" customWidth="1"/>
    <col min="8466" max="8466" width="10" style="104" customWidth="1"/>
    <col min="8467" max="8467" width="12.7109375" style="104" customWidth="1"/>
    <col min="8468" max="8468" width="13" style="104" customWidth="1"/>
    <col min="8469" max="8469" width="28.5703125" style="104" customWidth="1"/>
    <col min="8470" max="8696" width="11.5703125" style="104"/>
    <col min="8697" max="8697" width="6.140625" style="104" customWidth="1"/>
    <col min="8698" max="8699" width="0" style="104" hidden="1" customWidth="1"/>
    <col min="8700" max="8700" width="29.140625" style="104" customWidth="1"/>
    <col min="8701" max="8711" width="0" style="104" hidden="1" customWidth="1"/>
    <col min="8712" max="8712" width="19.5703125" style="104" customWidth="1"/>
    <col min="8713" max="8713" width="10.140625" style="104" customWidth="1"/>
    <col min="8714" max="8720" width="0" style="104" hidden="1" customWidth="1"/>
    <col min="8721" max="8721" width="10.140625" style="104" customWidth="1"/>
    <col min="8722" max="8722" width="10" style="104" customWidth="1"/>
    <col min="8723" max="8723" width="12.7109375" style="104" customWidth="1"/>
    <col min="8724" max="8724" width="13" style="104" customWidth="1"/>
    <col min="8725" max="8725" width="28.5703125" style="104" customWidth="1"/>
    <col min="8726" max="8952" width="11.5703125" style="104"/>
    <col min="8953" max="8953" width="6.140625" style="104" customWidth="1"/>
    <col min="8954" max="8955" width="0" style="104" hidden="1" customWidth="1"/>
    <col min="8956" max="8956" width="29.140625" style="104" customWidth="1"/>
    <col min="8957" max="8967" width="0" style="104" hidden="1" customWidth="1"/>
    <col min="8968" max="8968" width="19.5703125" style="104" customWidth="1"/>
    <col min="8969" max="8969" width="10.140625" style="104" customWidth="1"/>
    <col min="8970" max="8976" width="0" style="104" hidden="1" customWidth="1"/>
    <col min="8977" max="8977" width="10.140625" style="104" customWidth="1"/>
    <col min="8978" max="8978" width="10" style="104" customWidth="1"/>
    <col min="8979" max="8979" width="12.7109375" style="104" customWidth="1"/>
    <col min="8980" max="8980" width="13" style="104" customWidth="1"/>
    <col min="8981" max="8981" width="28.5703125" style="104" customWidth="1"/>
    <col min="8982" max="9208" width="11.5703125" style="104"/>
    <col min="9209" max="9209" width="6.140625" style="104" customWidth="1"/>
    <col min="9210" max="9211" width="0" style="104" hidden="1" customWidth="1"/>
    <col min="9212" max="9212" width="29.140625" style="104" customWidth="1"/>
    <col min="9213" max="9223" width="0" style="104" hidden="1" customWidth="1"/>
    <col min="9224" max="9224" width="19.5703125" style="104" customWidth="1"/>
    <col min="9225" max="9225" width="10.140625" style="104" customWidth="1"/>
    <col min="9226" max="9232" width="0" style="104" hidden="1" customWidth="1"/>
    <col min="9233" max="9233" width="10.140625" style="104" customWidth="1"/>
    <col min="9234" max="9234" width="10" style="104" customWidth="1"/>
    <col min="9235" max="9235" width="12.7109375" style="104" customWidth="1"/>
    <col min="9236" max="9236" width="13" style="104" customWidth="1"/>
    <col min="9237" max="9237" width="28.5703125" style="104" customWidth="1"/>
    <col min="9238" max="9464" width="11.5703125" style="104"/>
    <col min="9465" max="9465" width="6.140625" style="104" customWidth="1"/>
    <col min="9466" max="9467" width="0" style="104" hidden="1" customWidth="1"/>
    <col min="9468" max="9468" width="29.140625" style="104" customWidth="1"/>
    <col min="9469" max="9479" width="0" style="104" hidden="1" customWidth="1"/>
    <col min="9480" max="9480" width="19.5703125" style="104" customWidth="1"/>
    <col min="9481" max="9481" width="10.140625" style="104" customWidth="1"/>
    <col min="9482" max="9488" width="0" style="104" hidden="1" customWidth="1"/>
    <col min="9489" max="9489" width="10.140625" style="104" customWidth="1"/>
    <col min="9490" max="9490" width="10" style="104" customWidth="1"/>
    <col min="9491" max="9491" width="12.7109375" style="104" customWidth="1"/>
    <col min="9492" max="9492" width="13" style="104" customWidth="1"/>
    <col min="9493" max="9493" width="28.5703125" style="104" customWidth="1"/>
    <col min="9494" max="9720" width="11.5703125" style="104"/>
    <col min="9721" max="9721" width="6.140625" style="104" customWidth="1"/>
    <col min="9722" max="9723" width="0" style="104" hidden="1" customWidth="1"/>
    <col min="9724" max="9724" width="29.140625" style="104" customWidth="1"/>
    <col min="9725" max="9735" width="0" style="104" hidden="1" customWidth="1"/>
    <col min="9736" max="9736" width="19.5703125" style="104" customWidth="1"/>
    <col min="9737" max="9737" width="10.140625" style="104" customWidth="1"/>
    <col min="9738" max="9744" width="0" style="104" hidden="1" customWidth="1"/>
    <col min="9745" max="9745" width="10.140625" style="104" customWidth="1"/>
    <col min="9746" max="9746" width="10" style="104" customWidth="1"/>
    <col min="9747" max="9747" width="12.7109375" style="104" customWidth="1"/>
    <col min="9748" max="9748" width="13" style="104" customWidth="1"/>
    <col min="9749" max="9749" width="28.5703125" style="104" customWidth="1"/>
    <col min="9750" max="9976" width="11.5703125" style="104"/>
    <col min="9977" max="9977" width="6.140625" style="104" customWidth="1"/>
    <col min="9978" max="9979" width="0" style="104" hidden="1" customWidth="1"/>
    <col min="9980" max="9980" width="29.140625" style="104" customWidth="1"/>
    <col min="9981" max="9991" width="0" style="104" hidden="1" customWidth="1"/>
    <col min="9992" max="9992" width="19.5703125" style="104" customWidth="1"/>
    <col min="9993" max="9993" width="10.140625" style="104" customWidth="1"/>
    <col min="9994" max="10000" width="0" style="104" hidden="1" customWidth="1"/>
    <col min="10001" max="10001" width="10.140625" style="104" customWidth="1"/>
    <col min="10002" max="10002" width="10" style="104" customWidth="1"/>
    <col min="10003" max="10003" width="12.7109375" style="104" customWidth="1"/>
    <col min="10004" max="10004" width="13" style="104" customWidth="1"/>
    <col min="10005" max="10005" width="28.5703125" style="104" customWidth="1"/>
    <col min="10006" max="10232" width="11.5703125" style="104"/>
    <col min="10233" max="10233" width="6.140625" style="104" customWidth="1"/>
    <col min="10234" max="10235" width="0" style="104" hidden="1" customWidth="1"/>
    <col min="10236" max="10236" width="29.140625" style="104" customWidth="1"/>
    <col min="10237" max="10247" width="0" style="104" hidden="1" customWidth="1"/>
    <col min="10248" max="10248" width="19.5703125" style="104" customWidth="1"/>
    <col min="10249" max="10249" width="10.140625" style="104" customWidth="1"/>
    <col min="10250" max="10256" width="0" style="104" hidden="1" customWidth="1"/>
    <col min="10257" max="10257" width="10.140625" style="104" customWidth="1"/>
    <col min="10258" max="10258" width="10" style="104" customWidth="1"/>
    <col min="10259" max="10259" width="12.7109375" style="104" customWidth="1"/>
    <col min="10260" max="10260" width="13" style="104" customWidth="1"/>
    <col min="10261" max="10261" width="28.5703125" style="104" customWidth="1"/>
    <col min="10262" max="10488" width="11.5703125" style="104"/>
    <col min="10489" max="10489" width="6.140625" style="104" customWidth="1"/>
    <col min="10490" max="10491" width="0" style="104" hidden="1" customWidth="1"/>
    <col min="10492" max="10492" width="29.140625" style="104" customWidth="1"/>
    <col min="10493" max="10503" width="0" style="104" hidden="1" customWidth="1"/>
    <col min="10504" max="10504" width="19.5703125" style="104" customWidth="1"/>
    <col min="10505" max="10505" width="10.140625" style="104" customWidth="1"/>
    <col min="10506" max="10512" width="0" style="104" hidden="1" customWidth="1"/>
    <col min="10513" max="10513" width="10.140625" style="104" customWidth="1"/>
    <col min="10514" max="10514" width="10" style="104" customWidth="1"/>
    <col min="10515" max="10515" width="12.7109375" style="104" customWidth="1"/>
    <col min="10516" max="10516" width="13" style="104" customWidth="1"/>
    <col min="10517" max="10517" width="28.5703125" style="104" customWidth="1"/>
    <col min="10518" max="10744" width="11.5703125" style="104"/>
    <col min="10745" max="10745" width="6.140625" style="104" customWidth="1"/>
    <col min="10746" max="10747" width="0" style="104" hidden="1" customWidth="1"/>
    <col min="10748" max="10748" width="29.140625" style="104" customWidth="1"/>
    <col min="10749" max="10759" width="0" style="104" hidden="1" customWidth="1"/>
    <col min="10760" max="10760" width="19.5703125" style="104" customWidth="1"/>
    <col min="10761" max="10761" width="10.140625" style="104" customWidth="1"/>
    <col min="10762" max="10768" width="0" style="104" hidden="1" customWidth="1"/>
    <col min="10769" max="10769" width="10.140625" style="104" customWidth="1"/>
    <col min="10770" max="10770" width="10" style="104" customWidth="1"/>
    <col min="10771" max="10771" width="12.7109375" style="104" customWidth="1"/>
    <col min="10772" max="10772" width="13" style="104" customWidth="1"/>
    <col min="10773" max="10773" width="28.5703125" style="104" customWidth="1"/>
    <col min="10774" max="11000" width="11.5703125" style="104"/>
    <col min="11001" max="11001" width="6.140625" style="104" customWidth="1"/>
    <col min="11002" max="11003" width="0" style="104" hidden="1" customWidth="1"/>
    <col min="11004" max="11004" width="29.140625" style="104" customWidth="1"/>
    <col min="11005" max="11015" width="0" style="104" hidden="1" customWidth="1"/>
    <col min="11016" max="11016" width="19.5703125" style="104" customWidth="1"/>
    <col min="11017" max="11017" width="10.140625" style="104" customWidth="1"/>
    <col min="11018" max="11024" width="0" style="104" hidden="1" customWidth="1"/>
    <col min="11025" max="11025" width="10.140625" style="104" customWidth="1"/>
    <col min="11026" max="11026" width="10" style="104" customWidth="1"/>
    <col min="11027" max="11027" width="12.7109375" style="104" customWidth="1"/>
    <col min="11028" max="11028" width="13" style="104" customWidth="1"/>
    <col min="11029" max="11029" width="28.5703125" style="104" customWidth="1"/>
    <col min="11030" max="11256" width="11.5703125" style="104"/>
    <col min="11257" max="11257" width="6.140625" style="104" customWidth="1"/>
    <col min="11258" max="11259" width="0" style="104" hidden="1" customWidth="1"/>
    <col min="11260" max="11260" width="29.140625" style="104" customWidth="1"/>
    <col min="11261" max="11271" width="0" style="104" hidden="1" customWidth="1"/>
    <col min="11272" max="11272" width="19.5703125" style="104" customWidth="1"/>
    <col min="11273" max="11273" width="10.140625" style="104" customWidth="1"/>
    <col min="11274" max="11280" width="0" style="104" hidden="1" customWidth="1"/>
    <col min="11281" max="11281" width="10.140625" style="104" customWidth="1"/>
    <col min="11282" max="11282" width="10" style="104" customWidth="1"/>
    <col min="11283" max="11283" width="12.7109375" style="104" customWidth="1"/>
    <col min="11284" max="11284" width="13" style="104" customWidth="1"/>
    <col min="11285" max="11285" width="28.5703125" style="104" customWidth="1"/>
    <col min="11286" max="11512" width="11.5703125" style="104"/>
    <col min="11513" max="11513" width="6.140625" style="104" customWidth="1"/>
    <col min="11514" max="11515" width="0" style="104" hidden="1" customWidth="1"/>
    <col min="11516" max="11516" width="29.140625" style="104" customWidth="1"/>
    <col min="11517" max="11527" width="0" style="104" hidden="1" customWidth="1"/>
    <col min="11528" max="11528" width="19.5703125" style="104" customWidth="1"/>
    <col min="11529" max="11529" width="10.140625" style="104" customWidth="1"/>
    <col min="11530" max="11536" width="0" style="104" hidden="1" customWidth="1"/>
    <col min="11537" max="11537" width="10.140625" style="104" customWidth="1"/>
    <col min="11538" max="11538" width="10" style="104" customWidth="1"/>
    <col min="11539" max="11539" width="12.7109375" style="104" customWidth="1"/>
    <col min="11540" max="11540" width="13" style="104" customWidth="1"/>
    <col min="11541" max="11541" width="28.5703125" style="104" customWidth="1"/>
    <col min="11542" max="11768" width="11.5703125" style="104"/>
    <col min="11769" max="11769" width="6.140625" style="104" customWidth="1"/>
    <col min="11770" max="11771" width="0" style="104" hidden="1" customWidth="1"/>
    <col min="11772" max="11772" width="29.140625" style="104" customWidth="1"/>
    <col min="11773" max="11783" width="0" style="104" hidden="1" customWidth="1"/>
    <col min="11784" max="11784" width="19.5703125" style="104" customWidth="1"/>
    <col min="11785" max="11785" width="10.140625" style="104" customWidth="1"/>
    <col min="11786" max="11792" width="0" style="104" hidden="1" customWidth="1"/>
    <col min="11793" max="11793" width="10.140625" style="104" customWidth="1"/>
    <col min="11794" max="11794" width="10" style="104" customWidth="1"/>
    <col min="11795" max="11795" width="12.7109375" style="104" customWidth="1"/>
    <col min="11796" max="11796" width="13" style="104" customWidth="1"/>
    <col min="11797" max="11797" width="28.5703125" style="104" customWidth="1"/>
    <col min="11798" max="12024" width="11.5703125" style="104"/>
    <col min="12025" max="12025" width="6.140625" style="104" customWidth="1"/>
    <col min="12026" max="12027" width="0" style="104" hidden="1" customWidth="1"/>
    <col min="12028" max="12028" width="29.140625" style="104" customWidth="1"/>
    <col min="12029" max="12039" width="0" style="104" hidden="1" customWidth="1"/>
    <col min="12040" max="12040" width="19.5703125" style="104" customWidth="1"/>
    <col min="12041" max="12041" width="10.140625" style="104" customWidth="1"/>
    <col min="12042" max="12048" width="0" style="104" hidden="1" customWidth="1"/>
    <col min="12049" max="12049" width="10.140625" style="104" customWidth="1"/>
    <col min="12050" max="12050" width="10" style="104" customWidth="1"/>
    <col min="12051" max="12051" width="12.7109375" style="104" customWidth="1"/>
    <col min="12052" max="12052" width="13" style="104" customWidth="1"/>
    <col min="12053" max="12053" width="28.5703125" style="104" customWidth="1"/>
    <col min="12054" max="12280" width="11.5703125" style="104"/>
    <col min="12281" max="12281" width="6.140625" style="104" customWidth="1"/>
    <col min="12282" max="12283" width="0" style="104" hidden="1" customWidth="1"/>
    <col min="12284" max="12284" width="29.140625" style="104" customWidth="1"/>
    <col min="12285" max="12295" width="0" style="104" hidden="1" customWidth="1"/>
    <col min="12296" max="12296" width="19.5703125" style="104" customWidth="1"/>
    <col min="12297" max="12297" width="10.140625" style="104" customWidth="1"/>
    <col min="12298" max="12304" width="0" style="104" hidden="1" customWidth="1"/>
    <col min="12305" max="12305" width="10.140625" style="104" customWidth="1"/>
    <col min="12306" max="12306" width="10" style="104" customWidth="1"/>
    <col min="12307" max="12307" width="12.7109375" style="104" customWidth="1"/>
    <col min="12308" max="12308" width="13" style="104" customWidth="1"/>
    <col min="12309" max="12309" width="28.5703125" style="104" customWidth="1"/>
    <col min="12310" max="12536" width="11.5703125" style="104"/>
    <col min="12537" max="12537" width="6.140625" style="104" customWidth="1"/>
    <col min="12538" max="12539" width="0" style="104" hidden="1" customWidth="1"/>
    <col min="12540" max="12540" width="29.140625" style="104" customWidth="1"/>
    <col min="12541" max="12551" width="0" style="104" hidden="1" customWidth="1"/>
    <col min="12552" max="12552" width="19.5703125" style="104" customWidth="1"/>
    <col min="12553" max="12553" width="10.140625" style="104" customWidth="1"/>
    <col min="12554" max="12560" width="0" style="104" hidden="1" customWidth="1"/>
    <col min="12561" max="12561" width="10.140625" style="104" customWidth="1"/>
    <col min="12562" max="12562" width="10" style="104" customWidth="1"/>
    <col min="12563" max="12563" width="12.7109375" style="104" customWidth="1"/>
    <col min="12564" max="12564" width="13" style="104" customWidth="1"/>
    <col min="12565" max="12565" width="28.5703125" style="104" customWidth="1"/>
    <col min="12566" max="12792" width="11.5703125" style="104"/>
    <col min="12793" max="12793" width="6.140625" style="104" customWidth="1"/>
    <col min="12794" max="12795" width="0" style="104" hidden="1" customWidth="1"/>
    <col min="12796" max="12796" width="29.140625" style="104" customWidth="1"/>
    <col min="12797" max="12807" width="0" style="104" hidden="1" customWidth="1"/>
    <col min="12808" max="12808" width="19.5703125" style="104" customWidth="1"/>
    <col min="12809" max="12809" width="10.140625" style="104" customWidth="1"/>
    <col min="12810" max="12816" width="0" style="104" hidden="1" customWidth="1"/>
    <col min="12817" max="12817" width="10.140625" style="104" customWidth="1"/>
    <col min="12818" max="12818" width="10" style="104" customWidth="1"/>
    <col min="12819" max="12819" width="12.7109375" style="104" customWidth="1"/>
    <col min="12820" max="12820" width="13" style="104" customWidth="1"/>
    <col min="12821" max="12821" width="28.5703125" style="104" customWidth="1"/>
    <col min="12822" max="13048" width="11.5703125" style="104"/>
    <col min="13049" max="13049" width="6.140625" style="104" customWidth="1"/>
    <col min="13050" max="13051" width="0" style="104" hidden="1" customWidth="1"/>
    <col min="13052" max="13052" width="29.140625" style="104" customWidth="1"/>
    <col min="13053" max="13063" width="0" style="104" hidden="1" customWidth="1"/>
    <col min="13064" max="13064" width="19.5703125" style="104" customWidth="1"/>
    <col min="13065" max="13065" width="10.140625" style="104" customWidth="1"/>
    <col min="13066" max="13072" width="0" style="104" hidden="1" customWidth="1"/>
    <col min="13073" max="13073" width="10.140625" style="104" customWidth="1"/>
    <col min="13074" max="13074" width="10" style="104" customWidth="1"/>
    <col min="13075" max="13075" width="12.7109375" style="104" customWidth="1"/>
    <col min="13076" max="13076" width="13" style="104" customWidth="1"/>
    <col min="13077" max="13077" width="28.5703125" style="104" customWidth="1"/>
    <col min="13078" max="13304" width="11.5703125" style="104"/>
    <col min="13305" max="13305" width="6.140625" style="104" customWidth="1"/>
    <col min="13306" max="13307" width="0" style="104" hidden="1" customWidth="1"/>
    <col min="13308" max="13308" width="29.140625" style="104" customWidth="1"/>
    <col min="13309" max="13319" width="0" style="104" hidden="1" customWidth="1"/>
    <col min="13320" max="13320" width="19.5703125" style="104" customWidth="1"/>
    <col min="13321" max="13321" width="10.140625" style="104" customWidth="1"/>
    <col min="13322" max="13328" width="0" style="104" hidden="1" customWidth="1"/>
    <col min="13329" max="13329" width="10.140625" style="104" customWidth="1"/>
    <col min="13330" max="13330" width="10" style="104" customWidth="1"/>
    <col min="13331" max="13331" width="12.7109375" style="104" customWidth="1"/>
    <col min="13332" max="13332" width="13" style="104" customWidth="1"/>
    <col min="13333" max="13333" width="28.5703125" style="104" customWidth="1"/>
    <col min="13334" max="13560" width="11.5703125" style="104"/>
    <col min="13561" max="13561" width="6.140625" style="104" customWidth="1"/>
    <col min="13562" max="13563" width="0" style="104" hidden="1" customWidth="1"/>
    <col min="13564" max="13564" width="29.140625" style="104" customWidth="1"/>
    <col min="13565" max="13575" width="0" style="104" hidden="1" customWidth="1"/>
    <col min="13576" max="13576" width="19.5703125" style="104" customWidth="1"/>
    <col min="13577" max="13577" width="10.140625" style="104" customWidth="1"/>
    <col min="13578" max="13584" width="0" style="104" hidden="1" customWidth="1"/>
    <col min="13585" max="13585" width="10.140625" style="104" customWidth="1"/>
    <col min="13586" max="13586" width="10" style="104" customWidth="1"/>
    <col min="13587" max="13587" width="12.7109375" style="104" customWidth="1"/>
    <col min="13588" max="13588" width="13" style="104" customWidth="1"/>
    <col min="13589" max="13589" width="28.5703125" style="104" customWidth="1"/>
    <col min="13590" max="13816" width="11.5703125" style="104"/>
    <col min="13817" max="13817" width="6.140625" style="104" customWidth="1"/>
    <col min="13818" max="13819" width="0" style="104" hidden="1" customWidth="1"/>
    <col min="13820" max="13820" width="29.140625" style="104" customWidth="1"/>
    <col min="13821" max="13831" width="0" style="104" hidden="1" customWidth="1"/>
    <col min="13832" max="13832" width="19.5703125" style="104" customWidth="1"/>
    <col min="13833" max="13833" width="10.140625" style="104" customWidth="1"/>
    <col min="13834" max="13840" width="0" style="104" hidden="1" customWidth="1"/>
    <col min="13841" max="13841" width="10.140625" style="104" customWidth="1"/>
    <col min="13842" max="13842" width="10" style="104" customWidth="1"/>
    <col min="13843" max="13843" width="12.7109375" style="104" customWidth="1"/>
    <col min="13844" max="13844" width="13" style="104" customWidth="1"/>
    <col min="13845" max="13845" width="28.5703125" style="104" customWidth="1"/>
    <col min="13846" max="14072" width="11.5703125" style="104"/>
    <col min="14073" max="14073" width="6.140625" style="104" customWidth="1"/>
    <col min="14074" max="14075" width="0" style="104" hidden="1" customWidth="1"/>
    <col min="14076" max="14076" width="29.140625" style="104" customWidth="1"/>
    <col min="14077" max="14087" width="0" style="104" hidden="1" customWidth="1"/>
    <col min="14088" max="14088" width="19.5703125" style="104" customWidth="1"/>
    <col min="14089" max="14089" width="10.140625" style="104" customWidth="1"/>
    <col min="14090" max="14096" width="0" style="104" hidden="1" customWidth="1"/>
    <col min="14097" max="14097" width="10.140625" style="104" customWidth="1"/>
    <col min="14098" max="14098" width="10" style="104" customWidth="1"/>
    <col min="14099" max="14099" width="12.7109375" style="104" customWidth="1"/>
    <col min="14100" max="14100" width="13" style="104" customWidth="1"/>
    <col min="14101" max="14101" width="28.5703125" style="104" customWidth="1"/>
    <col min="14102" max="14328" width="11.5703125" style="104"/>
    <col min="14329" max="14329" width="6.140625" style="104" customWidth="1"/>
    <col min="14330" max="14331" width="0" style="104" hidden="1" customWidth="1"/>
    <col min="14332" max="14332" width="29.140625" style="104" customWidth="1"/>
    <col min="14333" max="14343" width="0" style="104" hidden="1" customWidth="1"/>
    <col min="14344" max="14344" width="19.5703125" style="104" customWidth="1"/>
    <col min="14345" max="14345" width="10.140625" style="104" customWidth="1"/>
    <col min="14346" max="14352" width="0" style="104" hidden="1" customWidth="1"/>
    <col min="14353" max="14353" width="10.140625" style="104" customWidth="1"/>
    <col min="14354" max="14354" width="10" style="104" customWidth="1"/>
    <col min="14355" max="14355" width="12.7109375" style="104" customWidth="1"/>
    <col min="14356" max="14356" width="13" style="104" customWidth="1"/>
    <col min="14357" max="14357" width="28.5703125" style="104" customWidth="1"/>
    <col min="14358" max="14584" width="11.5703125" style="104"/>
    <col min="14585" max="14585" width="6.140625" style="104" customWidth="1"/>
    <col min="14586" max="14587" width="0" style="104" hidden="1" customWidth="1"/>
    <col min="14588" max="14588" width="29.140625" style="104" customWidth="1"/>
    <col min="14589" max="14599" width="0" style="104" hidden="1" customWidth="1"/>
    <col min="14600" max="14600" width="19.5703125" style="104" customWidth="1"/>
    <col min="14601" max="14601" width="10.140625" style="104" customWidth="1"/>
    <col min="14602" max="14608" width="0" style="104" hidden="1" customWidth="1"/>
    <col min="14609" max="14609" width="10.140625" style="104" customWidth="1"/>
    <col min="14610" max="14610" width="10" style="104" customWidth="1"/>
    <col min="14611" max="14611" width="12.7109375" style="104" customWidth="1"/>
    <col min="14612" max="14612" width="13" style="104" customWidth="1"/>
    <col min="14613" max="14613" width="28.5703125" style="104" customWidth="1"/>
    <col min="14614" max="14840" width="11.5703125" style="104"/>
    <col min="14841" max="14841" width="6.140625" style="104" customWidth="1"/>
    <col min="14842" max="14843" width="0" style="104" hidden="1" customWidth="1"/>
    <col min="14844" max="14844" width="29.140625" style="104" customWidth="1"/>
    <col min="14845" max="14855" width="0" style="104" hidden="1" customWidth="1"/>
    <col min="14856" max="14856" width="19.5703125" style="104" customWidth="1"/>
    <col min="14857" max="14857" width="10.140625" style="104" customWidth="1"/>
    <col min="14858" max="14864" width="0" style="104" hidden="1" customWidth="1"/>
    <col min="14865" max="14865" width="10.140625" style="104" customWidth="1"/>
    <col min="14866" max="14866" width="10" style="104" customWidth="1"/>
    <col min="14867" max="14867" width="12.7109375" style="104" customWidth="1"/>
    <col min="14868" max="14868" width="13" style="104" customWidth="1"/>
    <col min="14869" max="14869" width="28.5703125" style="104" customWidth="1"/>
    <col min="14870" max="15096" width="11.5703125" style="104"/>
    <col min="15097" max="15097" width="6.140625" style="104" customWidth="1"/>
    <col min="15098" max="15099" width="0" style="104" hidden="1" customWidth="1"/>
    <col min="15100" max="15100" width="29.140625" style="104" customWidth="1"/>
    <col min="15101" max="15111" width="0" style="104" hidden="1" customWidth="1"/>
    <col min="15112" max="15112" width="19.5703125" style="104" customWidth="1"/>
    <col min="15113" max="15113" width="10.140625" style="104" customWidth="1"/>
    <col min="15114" max="15120" width="0" style="104" hidden="1" customWidth="1"/>
    <col min="15121" max="15121" width="10.140625" style="104" customWidth="1"/>
    <col min="15122" max="15122" width="10" style="104" customWidth="1"/>
    <col min="15123" max="15123" width="12.7109375" style="104" customWidth="1"/>
    <col min="15124" max="15124" width="13" style="104" customWidth="1"/>
    <col min="15125" max="15125" width="28.5703125" style="104" customWidth="1"/>
    <col min="15126" max="15352" width="11.5703125" style="104"/>
    <col min="15353" max="15353" width="6.140625" style="104" customWidth="1"/>
    <col min="15354" max="15355" width="0" style="104" hidden="1" customWidth="1"/>
    <col min="15356" max="15356" width="29.140625" style="104" customWidth="1"/>
    <col min="15357" max="15367" width="0" style="104" hidden="1" customWidth="1"/>
    <col min="15368" max="15368" width="19.5703125" style="104" customWidth="1"/>
    <col min="15369" max="15369" width="10.140625" style="104" customWidth="1"/>
    <col min="15370" max="15376" width="0" style="104" hidden="1" customWidth="1"/>
    <col min="15377" max="15377" width="10.140625" style="104" customWidth="1"/>
    <col min="15378" max="15378" width="10" style="104" customWidth="1"/>
    <col min="15379" max="15379" width="12.7109375" style="104" customWidth="1"/>
    <col min="15380" max="15380" width="13" style="104" customWidth="1"/>
    <col min="15381" max="15381" width="28.5703125" style="104" customWidth="1"/>
    <col min="15382" max="15608" width="11.5703125" style="104"/>
    <col min="15609" max="15609" width="6.140625" style="104" customWidth="1"/>
    <col min="15610" max="15611" width="0" style="104" hidden="1" customWidth="1"/>
    <col min="15612" max="15612" width="29.140625" style="104" customWidth="1"/>
    <col min="15613" max="15623" width="0" style="104" hidden="1" customWidth="1"/>
    <col min="15624" max="15624" width="19.5703125" style="104" customWidth="1"/>
    <col min="15625" max="15625" width="10.140625" style="104" customWidth="1"/>
    <col min="15626" max="15632" width="0" style="104" hidden="1" customWidth="1"/>
    <col min="15633" max="15633" width="10.140625" style="104" customWidth="1"/>
    <col min="15634" max="15634" width="10" style="104" customWidth="1"/>
    <col min="15635" max="15635" width="12.7109375" style="104" customWidth="1"/>
    <col min="15636" max="15636" width="13" style="104" customWidth="1"/>
    <col min="15637" max="15637" width="28.5703125" style="104" customWidth="1"/>
    <col min="15638" max="15864" width="11.5703125" style="104"/>
    <col min="15865" max="15865" width="6.140625" style="104" customWidth="1"/>
    <col min="15866" max="15867" width="0" style="104" hidden="1" customWidth="1"/>
    <col min="15868" max="15868" width="29.140625" style="104" customWidth="1"/>
    <col min="15869" max="15879" width="0" style="104" hidden="1" customWidth="1"/>
    <col min="15880" max="15880" width="19.5703125" style="104" customWidth="1"/>
    <col min="15881" max="15881" width="10.140625" style="104" customWidth="1"/>
    <col min="15882" max="15888" width="0" style="104" hidden="1" customWidth="1"/>
    <col min="15889" max="15889" width="10.140625" style="104" customWidth="1"/>
    <col min="15890" max="15890" width="10" style="104" customWidth="1"/>
    <col min="15891" max="15891" width="12.7109375" style="104" customWidth="1"/>
    <col min="15892" max="15892" width="13" style="104" customWidth="1"/>
    <col min="15893" max="15893" width="28.5703125" style="104" customWidth="1"/>
    <col min="15894" max="16120" width="11.5703125" style="104"/>
    <col min="16121" max="16121" width="6.140625" style="104" customWidth="1"/>
    <col min="16122" max="16123" width="0" style="104" hidden="1" customWidth="1"/>
    <col min="16124" max="16124" width="29.140625" style="104" customWidth="1"/>
    <col min="16125" max="16135" width="0" style="104" hidden="1" customWidth="1"/>
    <col min="16136" max="16136" width="19.5703125" style="104" customWidth="1"/>
    <col min="16137" max="16137" width="10.140625" style="104" customWidth="1"/>
    <col min="16138" max="16144" width="0" style="104" hidden="1" customWidth="1"/>
    <col min="16145" max="16145" width="10.140625" style="104" customWidth="1"/>
    <col min="16146" max="16146" width="10" style="104" customWidth="1"/>
    <col min="16147" max="16147" width="12.7109375" style="104" customWidth="1"/>
    <col min="16148" max="16148" width="13" style="104" customWidth="1"/>
    <col min="16149" max="16149" width="28.5703125" style="104" customWidth="1"/>
    <col min="16150" max="16384" width="11.5703125" style="104"/>
  </cols>
  <sheetData>
    <row r="1" spans="1:20" customFormat="1" ht="75" customHeight="1" x14ac:dyDescent="0.25">
      <c r="A1" s="270" t="s">
        <v>160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97"/>
      <c r="R1" s="271" t="s">
        <v>6</v>
      </c>
      <c r="S1" s="271"/>
      <c r="T1" s="271"/>
    </row>
    <row r="2" spans="1:20" customFormat="1" ht="85.5" customHeight="1" x14ac:dyDescent="0.25">
      <c r="A2" s="276" t="s">
        <v>212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</row>
    <row r="3" spans="1:20" ht="11.25" customHeight="1" x14ac:dyDescent="0.3">
      <c r="A3" s="98"/>
      <c r="B3" s="98"/>
      <c r="C3" s="99"/>
      <c r="D3" s="100">
        <v>1300000</v>
      </c>
      <c r="E3" s="101"/>
      <c r="F3" s="100"/>
      <c r="G3" s="98"/>
      <c r="H3" s="98"/>
      <c r="I3" s="98"/>
      <c r="J3" s="102"/>
      <c r="K3" s="102"/>
      <c r="L3" s="102"/>
      <c r="M3" s="103"/>
      <c r="O3" s="105"/>
      <c r="P3" s="105"/>
      <c r="Q3" s="105"/>
      <c r="R3" s="110"/>
      <c r="S3" s="111"/>
      <c r="T3" s="104"/>
    </row>
    <row r="4" spans="1:20" s="115" customFormat="1" ht="113.25" customHeight="1" x14ac:dyDescent="0.25">
      <c r="A4" s="2" t="s">
        <v>80</v>
      </c>
      <c r="B4" s="2" t="s">
        <v>161</v>
      </c>
      <c r="C4" s="2" t="s">
        <v>162</v>
      </c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" t="s">
        <v>196</v>
      </c>
      <c r="Q4" s="2" t="s">
        <v>213</v>
      </c>
      <c r="R4" s="2" t="s">
        <v>215</v>
      </c>
      <c r="S4" s="2" t="s">
        <v>185</v>
      </c>
      <c r="T4" s="238" t="s">
        <v>214</v>
      </c>
    </row>
    <row r="5" spans="1:20" s="115" customFormat="1" ht="24.95" customHeight="1" x14ac:dyDescent="0.25">
      <c r="A5" s="189">
        <v>1</v>
      </c>
      <c r="B5" s="190" t="s">
        <v>163</v>
      </c>
      <c r="C5" s="191" t="s">
        <v>164</v>
      </c>
      <c r="D5" s="33" t="s">
        <v>8</v>
      </c>
      <c r="E5" s="183" t="s">
        <v>117</v>
      </c>
      <c r="F5" s="192">
        <v>4.9800000000000004</v>
      </c>
      <c r="G5" s="193"/>
      <c r="H5" s="192">
        <v>4.9800000000000004</v>
      </c>
      <c r="I5" s="192">
        <v>0.7</v>
      </c>
      <c r="J5" s="194">
        <v>5.6800000000000006</v>
      </c>
      <c r="K5" s="195">
        <v>7895200.0000000009</v>
      </c>
      <c r="L5" s="192" t="s">
        <v>165</v>
      </c>
      <c r="M5" s="195">
        <v>7895200</v>
      </c>
      <c r="N5" s="195">
        <v>1390000</v>
      </c>
      <c r="O5" s="196">
        <v>18</v>
      </c>
      <c r="P5" s="195">
        <v>7027883</v>
      </c>
      <c r="Q5" s="195">
        <v>7027883</v>
      </c>
      <c r="R5" s="195">
        <v>7027883</v>
      </c>
      <c r="S5" s="195">
        <f t="shared" ref="S5:S18" si="0">SUM(P5:R5)</f>
        <v>21083649</v>
      </c>
      <c r="T5" s="210">
        <f>S5*1/100</f>
        <v>210836.49</v>
      </c>
    </row>
    <row r="6" spans="1:20" s="115" customFormat="1" ht="24.95" customHeight="1" x14ac:dyDescent="0.25">
      <c r="A6" s="189">
        <v>2</v>
      </c>
      <c r="B6" s="197" t="s">
        <v>166</v>
      </c>
      <c r="C6" s="198" t="s">
        <v>167</v>
      </c>
      <c r="D6" s="33" t="s">
        <v>9</v>
      </c>
      <c r="E6" s="184" t="s">
        <v>125</v>
      </c>
      <c r="F6" s="192">
        <v>4.9800000000000004</v>
      </c>
      <c r="G6" s="199">
        <v>0.08</v>
      </c>
      <c r="H6" s="192">
        <v>5.3784000000000001</v>
      </c>
      <c r="I6" s="182">
        <v>0.35</v>
      </c>
      <c r="J6" s="194">
        <v>5.7283999999999997</v>
      </c>
      <c r="K6" s="195">
        <v>7962476</v>
      </c>
      <c r="L6" s="192" t="s">
        <v>165</v>
      </c>
      <c r="M6" s="195">
        <v>7962476</v>
      </c>
      <c r="N6" s="195">
        <v>1390000</v>
      </c>
      <c r="O6" s="196">
        <v>18</v>
      </c>
      <c r="P6" s="195">
        <v>4629648</v>
      </c>
      <c r="Q6" s="195">
        <v>3019381</v>
      </c>
      <c r="R6" s="195">
        <v>2486549</v>
      </c>
      <c r="S6" s="195">
        <f t="shared" si="0"/>
        <v>10135578</v>
      </c>
      <c r="T6" s="210">
        <f t="shared" ref="T6:T18" si="1">S6*1/100</f>
        <v>101355.78</v>
      </c>
    </row>
    <row r="7" spans="1:20" s="150" customFormat="1" ht="24.95" customHeight="1" x14ac:dyDescent="0.25">
      <c r="A7" s="189">
        <v>3</v>
      </c>
      <c r="B7" s="197" t="s">
        <v>41</v>
      </c>
      <c r="C7" s="198" t="s">
        <v>168</v>
      </c>
      <c r="D7" s="33" t="s">
        <v>41</v>
      </c>
      <c r="E7" s="185">
        <v>1603205189653</v>
      </c>
      <c r="F7" s="182">
        <v>3.33</v>
      </c>
      <c r="G7" s="199"/>
      <c r="H7" s="192">
        <v>3.33</v>
      </c>
      <c r="I7" s="182"/>
      <c r="J7" s="194">
        <v>3.33</v>
      </c>
      <c r="K7" s="195">
        <v>4628700</v>
      </c>
      <c r="L7" s="192" t="s">
        <v>165</v>
      </c>
      <c r="M7" s="195">
        <v>4628700</v>
      </c>
      <c r="N7" s="195">
        <v>1390000</v>
      </c>
      <c r="O7" s="196">
        <v>18</v>
      </c>
      <c r="P7" s="195">
        <v>5507934</v>
      </c>
      <c r="Q7" s="195">
        <v>5507934</v>
      </c>
      <c r="R7" s="195">
        <v>5507934</v>
      </c>
      <c r="S7" s="195">
        <f t="shared" si="0"/>
        <v>16523802</v>
      </c>
      <c r="T7" s="210">
        <f t="shared" si="1"/>
        <v>165238.01999999999</v>
      </c>
    </row>
    <row r="8" spans="1:20" s="152" customFormat="1" ht="24.95" customHeight="1" x14ac:dyDescent="0.25">
      <c r="A8" s="189">
        <v>4</v>
      </c>
      <c r="B8" s="190" t="s">
        <v>169</v>
      </c>
      <c r="C8" s="191" t="s">
        <v>170</v>
      </c>
      <c r="D8" s="33" t="s">
        <v>11</v>
      </c>
      <c r="E8" s="183" t="s">
        <v>143</v>
      </c>
      <c r="F8" s="192">
        <v>4.6500000000000004</v>
      </c>
      <c r="G8" s="193"/>
      <c r="H8" s="192">
        <v>4.6500000000000004</v>
      </c>
      <c r="I8" s="192">
        <v>0.35</v>
      </c>
      <c r="J8" s="194">
        <v>5</v>
      </c>
      <c r="K8" s="195">
        <v>6950000</v>
      </c>
      <c r="L8" s="192" t="s">
        <v>165</v>
      </c>
      <c r="M8" s="195">
        <v>6950000</v>
      </c>
      <c r="N8" s="195">
        <v>1390000</v>
      </c>
      <c r="O8" s="196">
        <v>18</v>
      </c>
      <c r="P8" s="195">
        <v>6004551</v>
      </c>
      <c r="Q8" s="195">
        <v>6004551</v>
      </c>
      <c r="R8" s="195">
        <v>5707296</v>
      </c>
      <c r="S8" s="195">
        <f t="shared" si="0"/>
        <v>17716398</v>
      </c>
      <c r="T8" s="210">
        <f t="shared" si="1"/>
        <v>177163.98</v>
      </c>
    </row>
    <row r="9" spans="1:20" s="150" customFormat="1" ht="24.95" customHeight="1" x14ac:dyDescent="0.25">
      <c r="A9" s="189">
        <v>5</v>
      </c>
      <c r="B9" s="197" t="s">
        <v>171</v>
      </c>
      <c r="C9" s="198" t="s">
        <v>172</v>
      </c>
      <c r="D9" s="33" t="s">
        <v>12</v>
      </c>
      <c r="E9" s="184" t="s">
        <v>138</v>
      </c>
      <c r="F9" s="182">
        <v>4.6500000000000004</v>
      </c>
      <c r="G9" s="199"/>
      <c r="H9" s="192">
        <v>4.6500000000000004</v>
      </c>
      <c r="I9" s="192">
        <v>0.25</v>
      </c>
      <c r="J9" s="194">
        <v>4.9000000000000004</v>
      </c>
      <c r="K9" s="195">
        <v>6811000.0000000009</v>
      </c>
      <c r="L9" s="192" t="s">
        <v>165</v>
      </c>
      <c r="M9" s="195">
        <v>6811000</v>
      </c>
      <c r="N9" s="195">
        <v>1390000</v>
      </c>
      <c r="O9" s="196">
        <v>18</v>
      </c>
      <c r="P9" s="195">
        <v>8021117</v>
      </c>
      <c r="Q9" s="195">
        <v>8021117</v>
      </c>
      <c r="R9" s="195">
        <v>8021117</v>
      </c>
      <c r="S9" s="195">
        <f t="shared" si="0"/>
        <v>24063351</v>
      </c>
      <c r="T9" s="210">
        <f t="shared" si="1"/>
        <v>240633.51</v>
      </c>
    </row>
    <row r="10" spans="1:20" s="152" customFormat="1" ht="24.95" customHeight="1" x14ac:dyDescent="0.25">
      <c r="A10" s="189">
        <v>6</v>
      </c>
      <c r="B10" s="197" t="s">
        <v>61</v>
      </c>
      <c r="C10" s="198" t="s">
        <v>173</v>
      </c>
      <c r="D10" s="33" t="s">
        <v>38</v>
      </c>
      <c r="E10" s="184" t="s">
        <v>174</v>
      </c>
      <c r="F10" s="182">
        <v>3.66</v>
      </c>
      <c r="G10" s="199"/>
      <c r="H10" s="192">
        <v>3.66</v>
      </c>
      <c r="I10" s="182"/>
      <c r="J10" s="194">
        <v>3.66</v>
      </c>
      <c r="K10" s="195">
        <v>5087400</v>
      </c>
      <c r="L10" s="192" t="s">
        <v>165</v>
      </c>
      <c r="M10" s="195">
        <v>5087400</v>
      </c>
      <c r="N10" s="195">
        <v>1390000</v>
      </c>
      <c r="O10" s="196">
        <v>18</v>
      </c>
      <c r="P10" s="195">
        <v>8547832</v>
      </c>
      <c r="Q10" s="195">
        <v>8547832</v>
      </c>
      <c r="R10" s="195">
        <v>8547832</v>
      </c>
      <c r="S10" s="195">
        <f t="shared" si="0"/>
        <v>25643496</v>
      </c>
      <c r="T10" s="210">
        <f t="shared" si="1"/>
        <v>256434.96</v>
      </c>
    </row>
    <row r="11" spans="1:20" s="150" customFormat="1" ht="24.95" customHeight="1" x14ac:dyDescent="0.25">
      <c r="A11" s="189">
        <v>7</v>
      </c>
      <c r="B11" s="197" t="s">
        <v>175</v>
      </c>
      <c r="C11" s="198" t="s">
        <v>176</v>
      </c>
      <c r="D11" s="33" t="s">
        <v>13</v>
      </c>
      <c r="E11" s="185" t="s">
        <v>148</v>
      </c>
      <c r="F11" s="182">
        <v>3.66</v>
      </c>
      <c r="G11" s="199"/>
      <c r="H11" s="192">
        <v>3.66</v>
      </c>
      <c r="I11" s="182"/>
      <c r="J11" s="194">
        <v>3.66</v>
      </c>
      <c r="K11" s="195">
        <v>5087400</v>
      </c>
      <c r="L11" s="192" t="s">
        <v>165</v>
      </c>
      <c r="M11" s="195">
        <v>5087400</v>
      </c>
      <c r="N11" s="195">
        <v>1390000</v>
      </c>
      <c r="O11" s="196">
        <v>18</v>
      </c>
      <c r="P11" s="195">
        <v>8620669</v>
      </c>
      <c r="Q11" s="195">
        <v>8695613</v>
      </c>
      <c r="R11" s="195">
        <v>8695613</v>
      </c>
      <c r="S11" s="195">
        <f t="shared" si="0"/>
        <v>26011895</v>
      </c>
      <c r="T11" s="210">
        <f t="shared" si="1"/>
        <v>260118.95</v>
      </c>
    </row>
    <row r="12" spans="1:20" s="150" customFormat="1" ht="24.95" customHeight="1" x14ac:dyDescent="0.25">
      <c r="A12" s="189">
        <v>8</v>
      </c>
      <c r="B12" s="197" t="s">
        <v>8</v>
      </c>
      <c r="C12" s="198" t="s">
        <v>177</v>
      </c>
      <c r="D12" s="33" t="s">
        <v>14</v>
      </c>
      <c r="E12" s="184" t="s">
        <v>152</v>
      </c>
      <c r="F12" s="182">
        <v>4.32</v>
      </c>
      <c r="G12" s="197"/>
      <c r="H12" s="192">
        <v>4.32</v>
      </c>
      <c r="I12" s="182">
        <v>0.35</v>
      </c>
      <c r="J12" s="194">
        <v>4.67</v>
      </c>
      <c r="K12" s="195">
        <v>6491300</v>
      </c>
      <c r="L12" s="192" t="s">
        <v>165</v>
      </c>
      <c r="M12" s="195">
        <v>6491300</v>
      </c>
      <c r="N12" s="195">
        <v>1390000</v>
      </c>
      <c r="O12" s="196">
        <v>18</v>
      </c>
      <c r="P12" s="195">
        <v>5191905</v>
      </c>
      <c r="Q12" s="195">
        <v>5688522</v>
      </c>
      <c r="R12" s="195">
        <v>5688522</v>
      </c>
      <c r="S12" s="195">
        <f t="shared" si="0"/>
        <v>16568949</v>
      </c>
      <c r="T12" s="210">
        <f t="shared" si="1"/>
        <v>165689.49</v>
      </c>
    </row>
    <row r="13" spans="1:20" s="152" customFormat="1" ht="24.95" customHeight="1" x14ac:dyDescent="0.25">
      <c r="A13" s="189">
        <v>9</v>
      </c>
      <c r="B13" s="197" t="s">
        <v>178</v>
      </c>
      <c r="C13" s="198" t="s">
        <v>179</v>
      </c>
      <c r="D13" s="33" t="s">
        <v>15</v>
      </c>
      <c r="E13" s="184" t="s">
        <v>156</v>
      </c>
      <c r="F13" s="200">
        <v>3</v>
      </c>
      <c r="G13" s="199"/>
      <c r="H13" s="192">
        <v>3</v>
      </c>
      <c r="I13" s="182">
        <v>0.35</v>
      </c>
      <c r="J13" s="194">
        <v>3.35</v>
      </c>
      <c r="K13" s="195">
        <v>4656500</v>
      </c>
      <c r="L13" s="192" t="s">
        <v>165</v>
      </c>
      <c r="M13" s="195">
        <v>4656500</v>
      </c>
      <c r="N13" s="195">
        <v>1390000</v>
      </c>
      <c r="O13" s="196">
        <v>18</v>
      </c>
      <c r="P13" s="195">
        <v>7374010</v>
      </c>
      <c r="Q13" s="195">
        <v>7374010</v>
      </c>
      <c r="R13" s="195">
        <v>7374010</v>
      </c>
      <c r="S13" s="195">
        <f t="shared" si="0"/>
        <v>22122030</v>
      </c>
      <c r="T13" s="210">
        <f t="shared" si="1"/>
        <v>221220.3</v>
      </c>
    </row>
    <row r="14" spans="1:20" s="152" customFormat="1" ht="24.95" customHeight="1" x14ac:dyDescent="0.25">
      <c r="A14" s="189">
        <v>10</v>
      </c>
      <c r="B14" s="201" t="s">
        <v>180</v>
      </c>
      <c r="C14" s="201" t="s">
        <v>181</v>
      </c>
      <c r="D14" s="33" t="s">
        <v>40</v>
      </c>
      <c r="E14" s="186"/>
      <c r="F14" s="202"/>
      <c r="G14" s="203"/>
      <c r="H14" s="192"/>
      <c r="I14" s="202"/>
      <c r="J14" s="194"/>
      <c r="K14" s="195"/>
      <c r="L14" s="182"/>
      <c r="M14" s="195"/>
      <c r="N14" s="195"/>
      <c r="O14" s="196"/>
      <c r="P14" s="195">
        <v>3882642</v>
      </c>
      <c r="Q14" s="195">
        <v>2294232</v>
      </c>
      <c r="R14" s="195">
        <v>2753078</v>
      </c>
      <c r="S14" s="195">
        <f t="shared" si="0"/>
        <v>8929952</v>
      </c>
      <c r="T14" s="210">
        <f t="shared" si="1"/>
        <v>89299.520000000004</v>
      </c>
    </row>
    <row r="15" spans="1:20" s="152" customFormat="1" ht="24.95" customHeight="1" x14ac:dyDescent="0.25">
      <c r="A15" s="189">
        <v>11</v>
      </c>
      <c r="B15" s="204" t="s">
        <v>60</v>
      </c>
      <c r="C15" s="204" t="s">
        <v>182</v>
      </c>
      <c r="D15" s="33" t="s">
        <v>60</v>
      </c>
      <c r="E15" s="184"/>
      <c r="F15" s="182"/>
      <c r="G15" s="199"/>
      <c r="H15" s="192"/>
      <c r="I15" s="182"/>
      <c r="J15" s="194"/>
      <c r="K15" s="195"/>
      <c r="L15" s="192"/>
      <c r="M15" s="195"/>
      <c r="N15" s="195"/>
      <c r="O15" s="196"/>
      <c r="P15" s="195">
        <v>4018083</v>
      </c>
      <c r="Q15" s="195">
        <v>2776294</v>
      </c>
      <c r="R15" s="195">
        <v>2922415</v>
      </c>
      <c r="S15" s="195">
        <f t="shared" si="0"/>
        <v>9716792</v>
      </c>
      <c r="T15" s="210">
        <f t="shared" si="1"/>
        <v>97167.92</v>
      </c>
    </row>
    <row r="16" spans="1:20" ht="24.95" customHeight="1" x14ac:dyDescent="0.25">
      <c r="A16" s="189">
        <v>12</v>
      </c>
      <c r="B16" s="204" t="s">
        <v>183</v>
      </c>
      <c r="C16" s="204" t="s">
        <v>184</v>
      </c>
      <c r="D16" s="33" t="s">
        <v>61</v>
      </c>
      <c r="E16" s="184"/>
      <c r="F16" s="182"/>
      <c r="G16" s="199"/>
      <c r="H16" s="192"/>
      <c r="I16" s="182"/>
      <c r="J16" s="194"/>
      <c r="K16" s="195"/>
      <c r="L16" s="192"/>
      <c r="M16" s="195"/>
      <c r="N16" s="195"/>
      <c r="O16" s="196"/>
      <c r="P16" s="195">
        <v>5507934</v>
      </c>
      <c r="Q16" s="195">
        <v>5507934</v>
      </c>
      <c r="R16" s="195">
        <v>6470299</v>
      </c>
      <c r="S16" s="195">
        <f t="shared" si="0"/>
        <v>17486167</v>
      </c>
      <c r="T16" s="210">
        <f t="shared" si="1"/>
        <v>174861.67</v>
      </c>
    </row>
    <row r="17" spans="1:20" ht="24.95" customHeight="1" x14ac:dyDescent="0.25">
      <c r="A17" s="189">
        <v>13</v>
      </c>
      <c r="B17" s="204"/>
      <c r="C17" s="204"/>
      <c r="D17" s="211" t="s">
        <v>190</v>
      </c>
      <c r="E17" s="184"/>
      <c r="F17" s="182"/>
      <c r="G17" s="199"/>
      <c r="H17" s="192"/>
      <c r="I17" s="182"/>
      <c r="J17" s="194"/>
      <c r="K17" s="195"/>
      <c r="L17" s="192"/>
      <c r="M17" s="195"/>
      <c r="N17" s="195"/>
      <c r="O17" s="196"/>
      <c r="P17" s="195">
        <v>4342777</v>
      </c>
      <c r="Q17" s="195">
        <v>2899766</v>
      </c>
      <c r="R17" s="195">
        <v>2835327</v>
      </c>
      <c r="S17" s="195">
        <f t="shared" si="0"/>
        <v>10077870</v>
      </c>
      <c r="T17" s="210">
        <f t="shared" si="1"/>
        <v>100778.7</v>
      </c>
    </row>
    <row r="18" spans="1:20" ht="24.95" customHeight="1" x14ac:dyDescent="0.25">
      <c r="A18" s="189">
        <v>14</v>
      </c>
      <c r="B18" s="204"/>
      <c r="C18" s="204"/>
      <c r="D18" s="211" t="s">
        <v>199</v>
      </c>
      <c r="E18" s="184"/>
      <c r="F18" s="182"/>
      <c r="G18" s="199"/>
      <c r="H18" s="192"/>
      <c r="I18" s="182"/>
      <c r="J18" s="194"/>
      <c r="K18" s="195"/>
      <c r="L18" s="192"/>
      <c r="M18" s="195"/>
      <c r="N18" s="195"/>
      <c r="O18" s="196"/>
      <c r="P18" s="195">
        <v>3212474</v>
      </c>
      <c r="Q18" s="195">
        <v>2087439</v>
      </c>
      <c r="R18" s="195">
        <v>2560592</v>
      </c>
      <c r="S18" s="195">
        <f t="shared" si="0"/>
        <v>7860505</v>
      </c>
      <c r="T18" s="210">
        <f t="shared" si="1"/>
        <v>78605.05</v>
      </c>
    </row>
    <row r="19" spans="1:20" ht="28.5" customHeight="1" x14ac:dyDescent="0.25">
      <c r="A19" s="280" t="s">
        <v>158</v>
      </c>
      <c r="B19" s="280"/>
      <c r="C19" s="280"/>
      <c r="D19" s="280"/>
      <c r="E19" s="280"/>
      <c r="F19" s="280"/>
      <c r="G19" s="280"/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0"/>
      <c r="S19" s="280"/>
      <c r="T19" s="205">
        <f>SUM(T5:T16)</f>
        <v>2160020.59</v>
      </c>
    </row>
    <row r="20" spans="1:20" ht="16.5" x14ac:dyDescent="0.25">
      <c r="A20" s="187"/>
      <c r="B20" s="188"/>
      <c r="D20" s="81"/>
      <c r="E20" s="81"/>
      <c r="F20" s="82"/>
      <c r="G20" s="81"/>
    </row>
    <row r="21" spans="1:20" ht="15.75" customHeight="1" x14ac:dyDescent="0.25">
      <c r="A21" s="278" t="s">
        <v>44</v>
      </c>
      <c r="B21" s="278"/>
      <c r="C21" s="278"/>
      <c r="D21" s="278"/>
      <c r="E21" s="278"/>
      <c r="F21" s="278"/>
      <c r="G21" s="278"/>
      <c r="H21" s="278"/>
      <c r="I21" s="278"/>
      <c r="J21" s="278"/>
      <c r="K21" s="278"/>
      <c r="L21" s="278"/>
      <c r="M21" s="278"/>
      <c r="N21" s="278"/>
      <c r="O21" s="278"/>
      <c r="P21" s="278"/>
      <c r="Q21" s="207">
        <f>T19*30/100</f>
        <v>648006.17699999991</v>
      </c>
      <c r="R21" s="209" t="s">
        <v>186</v>
      </c>
    </row>
    <row r="22" spans="1:20" ht="15.75" customHeight="1" x14ac:dyDescent="0.25">
      <c r="A22" s="278" t="s">
        <v>45</v>
      </c>
      <c r="B22" s="278"/>
      <c r="C22" s="278"/>
      <c r="D22" s="278"/>
      <c r="E22" s="278"/>
      <c r="F22" s="278"/>
      <c r="G22" s="278"/>
      <c r="H22" s="278"/>
      <c r="I22" s="278"/>
      <c r="J22" s="278"/>
      <c r="K22" s="278"/>
      <c r="L22" s="278"/>
      <c r="M22" s="278"/>
      <c r="N22" s="278"/>
      <c r="O22" s="278"/>
      <c r="P22" s="278"/>
      <c r="Q22" s="208">
        <f>T19*70%</f>
        <v>1512014.4129999997</v>
      </c>
      <c r="R22" s="209" t="s">
        <v>186</v>
      </c>
    </row>
    <row r="23" spans="1:20" x14ac:dyDescent="0.25">
      <c r="D23" s="87"/>
      <c r="E23" s="87"/>
      <c r="F23" s="88"/>
      <c r="G23" s="87"/>
    </row>
    <row r="24" spans="1:20" x14ac:dyDescent="0.25">
      <c r="R24" s="281" t="s">
        <v>216</v>
      </c>
      <c r="S24" s="281"/>
      <c r="T24" s="281"/>
    </row>
    <row r="25" spans="1:20" ht="15.75" customHeight="1" x14ac:dyDescent="0.25">
      <c r="D25" s="282" t="s">
        <v>37</v>
      </c>
      <c r="E25" s="282"/>
      <c r="F25" s="282"/>
      <c r="R25" s="282" t="s">
        <v>47</v>
      </c>
      <c r="S25" s="282"/>
      <c r="T25" s="282"/>
    </row>
    <row r="26" spans="1:20" ht="16.5" x14ac:dyDescent="0.25">
      <c r="R26" s="283" t="s">
        <v>36</v>
      </c>
      <c r="S26" s="283"/>
      <c r="T26" s="283"/>
    </row>
    <row r="27" spans="1:20" ht="16.5" x14ac:dyDescent="0.25">
      <c r="R27" s="237"/>
      <c r="S27" s="237"/>
      <c r="T27" s="237"/>
    </row>
    <row r="28" spans="1:20" ht="6.75" customHeight="1" x14ac:dyDescent="0.25"/>
    <row r="29" spans="1:20" hidden="1" x14ac:dyDescent="0.25"/>
    <row r="31" spans="1:20" ht="18.75" customHeight="1" x14ac:dyDescent="0.3">
      <c r="D31" s="279" t="s">
        <v>14</v>
      </c>
      <c r="E31" s="279"/>
      <c r="F31" s="279"/>
      <c r="R31" s="279" t="s">
        <v>13</v>
      </c>
      <c r="S31" s="279"/>
      <c r="T31" s="279"/>
    </row>
    <row r="34" spans="4:7" x14ac:dyDescent="0.25">
      <c r="D34" s="179"/>
      <c r="E34" s="180"/>
      <c r="F34" s="179"/>
      <c r="G34" s="171" t="s">
        <v>159</v>
      </c>
    </row>
  </sheetData>
  <mergeCells count="12">
    <mergeCell ref="A1:P1"/>
    <mergeCell ref="R1:T1"/>
    <mergeCell ref="A2:T2"/>
    <mergeCell ref="A21:P21"/>
    <mergeCell ref="D31:F31"/>
    <mergeCell ref="R31:T31"/>
    <mergeCell ref="A19:S19"/>
    <mergeCell ref="R24:T24"/>
    <mergeCell ref="D25:F25"/>
    <mergeCell ref="R25:T25"/>
    <mergeCell ref="R26:T26"/>
    <mergeCell ref="A22:P22"/>
  </mergeCells>
  <conditionalFormatting sqref="Q5:S5">
    <cfRule type="cellIs" dxfId="82" priority="45" stopIfTrue="1" operator="equal">
      <formula>"KXL"</formula>
    </cfRule>
    <cfRule type="cellIs" dxfId="81" priority="46" stopIfTrue="1" operator="equal">
      <formula>"A DN"</formula>
    </cfRule>
    <cfRule type="cellIs" dxfId="80" priority="47" stopIfTrue="1" operator="equal">
      <formula>"C"</formula>
    </cfRule>
    <cfRule type="cellIs" dxfId="79" priority="48" stopIfTrue="1" operator="equal">
      <formula>"B"</formula>
    </cfRule>
  </conditionalFormatting>
  <conditionalFormatting sqref="S6:S18">
    <cfRule type="cellIs" dxfId="78" priority="33" stopIfTrue="1" operator="equal">
      <formula>"KXL"</formula>
    </cfRule>
    <cfRule type="cellIs" dxfId="77" priority="34" stopIfTrue="1" operator="equal">
      <formula>"A DN"</formula>
    </cfRule>
    <cfRule type="cellIs" dxfId="76" priority="35" stopIfTrue="1" operator="equal">
      <formula>"C"</formula>
    </cfRule>
    <cfRule type="cellIs" dxfId="75" priority="36" stopIfTrue="1" operator="equal">
      <formula>"B"</formula>
    </cfRule>
  </conditionalFormatting>
  <conditionalFormatting sqref="E14:O18">
    <cfRule type="cellIs" dxfId="74" priority="139" stopIfTrue="1" operator="equal">
      <formula>"KXL"</formula>
    </cfRule>
    <cfRule type="cellIs" dxfId="73" priority="140" stopIfTrue="1" operator="equal">
      <formula>"A DN"</formula>
    </cfRule>
    <cfRule type="cellIs" dxfId="72" priority="141" stopIfTrue="1" operator="equal">
      <formula>"C"</formula>
    </cfRule>
    <cfRule type="cellIs" dxfId="71" priority="142" stopIfTrue="1" operator="equal">
      <formula>"B"</formula>
    </cfRule>
  </conditionalFormatting>
  <conditionalFormatting sqref="L14:L18">
    <cfRule type="cellIs" dxfId="70" priority="138" stopIfTrue="1" operator="equal">
      <formula>"D"</formula>
    </cfRule>
  </conditionalFormatting>
  <conditionalFormatting sqref="C13 E13:O13 H12 J12:O12 E5:O11 C5:C11 T5:T18">
    <cfRule type="cellIs" dxfId="69" priority="134" stopIfTrue="1" operator="equal">
      <formula>"KXL"</formula>
    </cfRule>
    <cfRule type="cellIs" dxfId="68" priority="135" stopIfTrue="1" operator="equal">
      <formula>"A DN"</formula>
    </cfRule>
    <cfRule type="cellIs" dxfId="67" priority="136" stopIfTrue="1" operator="equal">
      <formula>"C"</formula>
    </cfRule>
    <cfRule type="cellIs" dxfId="66" priority="137" stopIfTrue="1" operator="equal">
      <formula>"B"</formula>
    </cfRule>
  </conditionalFormatting>
  <conditionalFormatting sqref="L5:L13">
    <cfRule type="cellIs" dxfId="65" priority="133" stopIfTrue="1" operator="equal">
      <formula>"D"</formula>
    </cfRule>
  </conditionalFormatting>
  <conditionalFormatting sqref="C12 F12:G12 I12">
    <cfRule type="cellIs" dxfId="64" priority="130" stopIfTrue="1" operator="equal">
      <formula>"C"</formula>
    </cfRule>
    <cfRule type="cellIs" dxfId="63" priority="131" stopIfTrue="1" operator="equal">
      <formula>"B"</formula>
    </cfRule>
    <cfRule type="cellIs" dxfId="62" priority="132" stopIfTrue="1" operator="equal">
      <formula>"A DN"</formula>
    </cfRule>
  </conditionalFormatting>
  <conditionalFormatting sqref="E12">
    <cfRule type="cellIs" dxfId="61" priority="126" stopIfTrue="1" operator="equal">
      <formula>"KXL"</formula>
    </cfRule>
    <cfRule type="cellIs" dxfId="60" priority="127" stopIfTrue="1" operator="equal">
      <formula>"A DN"</formula>
    </cfRule>
    <cfRule type="cellIs" dxfId="59" priority="128" stopIfTrue="1" operator="equal">
      <formula>"C"</formula>
    </cfRule>
    <cfRule type="cellIs" dxfId="58" priority="129" stopIfTrue="1" operator="equal">
      <formula>"B"</formula>
    </cfRule>
  </conditionalFormatting>
  <conditionalFormatting sqref="B13 B5:B11">
    <cfRule type="cellIs" dxfId="57" priority="99" stopIfTrue="1" operator="equal">
      <formula>"KXL"</formula>
    </cfRule>
    <cfRule type="cellIs" dxfId="56" priority="100" stopIfTrue="1" operator="equal">
      <formula>"A DN"</formula>
    </cfRule>
    <cfRule type="cellIs" dxfId="55" priority="101" stopIfTrue="1" operator="equal">
      <formula>"C"</formula>
    </cfRule>
    <cfRule type="cellIs" dxfId="54" priority="102" stopIfTrue="1" operator="equal">
      <formula>"B"</formula>
    </cfRule>
  </conditionalFormatting>
  <conditionalFormatting sqref="B12">
    <cfRule type="cellIs" dxfId="53" priority="96" stopIfTrue="1" operator="equal">
      <formula>"C"</formula>
    </cfRule>
    <cfRule type="cellIs" dxfId="52" priority="97" stopIfTrue="1" operator="equal">
      <formula>"B"</formula>
    </cfRule>
    <cfRule type="cellIs" dxfId="51" priority="98" stopIfTrue="1" operator="equal">
      <formula>"A DN"</formula>
    </cfRule>
  </conditionalFormatting>
  <conditionalFormatting sqref="P14:P17 Q16">
    <cfRule type="cellIs" dxfId="50" priority="85" stopIfTrue="1" operator="equal">
      <formula>"KXL"</formula>
    </cfRule>
    <cfRule type="cellIs" dxfId="49" priority="86" stopIfTrue="1" operator="equal">
      <formula>"A DN"</formula>
    </cfRule>
    <cfRule type="cellIs" dxfId="48" priority="87" stopIfTrue="1" operator="equal">
      <formula>"C"</formula>
    </cfRule>
    <cfRule type="cellIs" dxfId="47" priority="88" stopIfTrue="1" operator="equal">
      <formula>"B"</formula>
    </cfRule>
  </conditionalFormatting>
  <conditionalFormatting sqref="P5:P7 P9:P13 Q9:Q10 Q7:R7 R9 Q13:R13">
    <cfRule type="cellIs" dxfId="46" priority="81" stopIfTrue="1" operator="equal">
      <formula>"KXL"</formula>
    </cfRule>
    <cfRule type="cellIs" dxfId="45" priority="82" stopIfTrue="1" operator="equal">
      <formula>"A DN"</formula>
    </cfRule>
    <cfRule type="cellIs" dxfId="44" priority="83" stopIfTrue="1" operator="equal">
      <formula>"C"</formula>
    </cfRule>
    <cfRule type="cellIs" dxfId="43" priority="84" stopIfTrue="1" operator="equal">
      <formula>"B"</formula>
    </cfRule>
  </conditionalFormatting>
  <conditionalFormatting sqref="Q14:Q15">
    <cfRule type="cellIs" dxfId="42" priority="77" stopIfTrue="1" operator="equal">
      <formula>"KXL"</formula>
    </cfRule>
    <cfRule type="cellIs" dxfId="41" priority="78" stopIfTrue="1" operator="equal">
      <formula>"A DN"</formula>
    </cfRule>
    <cfRule type="cellIs" dxfId="40" priority="79" stopIfTrue="1" operator="equal">
      <formula>"C"</formula>
    </cfRule>
    <cfRule type="cellIs" dxfId="39" priority="80" stopIfTrue="1" operator="equal">
      <formula>"B"</formula>
    </cfRule>
  </conditionalFormatting>
  <conditionalFormatting sqref="Q6 Q11:Q12">
    <cfRule type="cellIs" dxfId="38" priority="73" stopIfTrue="1" operator="equal">
      <formula>"KXL"</formula>
    </cfRule>
    <cfRule type="cellIs" dxfId="37" priority="74" stopIfTrue="1" operator="equal">
      <formula>"A DN"</formula>
    </cfRule>
    <cfRule type="cellIs" dxfId="36" priority="75" stopIfTrue="1" operator="equal">
      <formula>"C"</formula>
    </cfRule>
    <cfRule type="cellIs" dxfId="35" priority="76" stopIfTrue="1" operator="equal">
      <formula>"B"</formula>
    </cfRule>
  </conditionalFormatting>
  <conditionalFormatting sqref="Q17:Q18">
    <cfRule type="cellIs" dxfId="34" priority="69" stopIfTrue="1" operator="equal">
      <formula>"KXL"</formula>
    </cfRule>
    <cfRule type="cellIs" dxfId="33" priority="70" stopIfTrue="1" operator="equal">
      <formula>"A DN"</formula>
    </cfRule>
    <cfRule type="cellIs" dxfId="32" priority="71" stopIfTrue="1" operator="equal">
      <formula>"C"</formula>
    </cfRule>
    <cfRule type="cellIs" dxfId="31" priority="72" stopIfTrue="1" operator="equal">
      <formula>"B"</formula>
    </cfRule>
  </conditionalFormatting>
  <conditionalFormatting sqref="R14:R15">
    <cfRule type="cellIs" dxfId="30" priority="65" stopIfTrue="1" operator="equal">
      <formula>"KXL"</formula>
    </cfRule>
    <cfRule type="cellIs" dxfId="29" priority="66" stopIfTrue="1" operator="equal">
      <formula>"A DN"</formula>
    </cfRule>
    <cfRule type="cellIs" dxfId="28" priority="67" stopIfTrue="1" operator="equal">
      <formula>"C"</formula>
    </cfRule>
    <cfRule type="cellIs" dxfId="27" priority="68" stopIfTrue="1" operator="equal">
      <formula>"B"</formula>
    </cfRule>
  </conditionalFormatting>
  <conditionalFormatting sqref="R6 R8 R10:R12">
    <cfRule type="cellIs" dxfId="26" priority="61" stopIfTrue="1" operator="equal">
      <formula>"KXL"</formula>
    </cfRule>
    <cfRule type="cellIs" dxfId="25" priority="62" stopIfTrue="1" operator="equal">
      <formula>"A DN"</formula>
    </cfRule>
    <cfRule type="cellIs" dxfId="24" priority="63" stopIfTrue="1" operator="equal">
      <formula>"C"</formula>
    </cfRule>
    <cfRule type="cellIs" dxfId="23" priority="64" stopIfTrue="1" operator="equal">
      <formula>"B"</formula>
    </cfRule>
  </conditionalFormatting>
  <conditionalFormatting sqref="R16:R18">
    <cfRule type="cellIs" dxfId="22" priority="57" stopIfTrue="1" operator="equal">
      <formula>"KXL"</formula>
    </cfRule>
    <cfRule type="cellIs" dxfId="21" priority="58" stopIfTrue="1" operator="equal">
      <formula>"A DN"</formula>
    </cfRule>
    <cfRule type="cellIs" dxfId="20" priority="59" stopIfTrue="1" operator="equal">
      <formula>"C"</formula>
    </cfRule>
    <cfRule type="cellIs" dxfId="19" priority="60" stopIfTrue="1" operator="equal">
      <formula>"B"</formula>
    </cfRule>
  </conditionalFormatting>
  <conditionalFormatting sqref="P8:Q8">
    <cfRule type="cellIs" dxfId="18" priority="13" stopIfTrue="1" operator="equal">
      <formula>"KXL"</formula>
    </cfRule>
    <cfRule type="cellIs" dxfId="17" priority="14" stopIfTrue="1" operator="equal">
      <formula>"A DN"</formula>
    </cfRule>
    <cfRule type="cellIs" dxfId="16" priority="15" stopIfTrue="1" operator="equal">
      <formula>"C"</formula>
    </cfRule>
    <cfRule type="cellIs" dxfId="15" priority="16" stopIfTrue="1" operator="equal">
      <formula>"B"</formula>
    </cfRule>
  </conditionalFormatting>
  <conditionalFormatting sqref="P18">
    <cfRule type="cellIs" dxfId="14" priority="5" stopIfTrue="1" operator="equal">
      <formula>"KXL"</formula>
    </cfRule>
    <cfRule type="cellIs" dxfId="13" priority="6" stopIfTrue="1" operator="equal">
      <formula>"A DN"</formula>
    </cfRule>
    <cfRule type="cellIs" dxfId="12" priority="7" stopIfTrue="1" operator="equal">
      <formula>"C"</formula>
    </cfRule>
    <cfRule type="cellIs" dxfId="11" priority="8" stopIfTrue="1" operator="equal">
      <formula>"B"</formula>
    </cfRule>
  </conditionalFormatting>
  <pageMargins left="0.27" right="0.2" top="0.48" bottom="0.22" header="0.5" footer="0.26"/>
  <pageSetup paperSize="9" scale="95"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34"/>
  <sheetViews>
    <sheetView topLeftCell="A4" workbookViewId="0">
      <selection activeCell="P13" sqref="P13"/>
    </sheetView>
  </sheetViews>
  <sheetFormatPr defaultColWidth="11.5703125" defaultRowHeight="15.75" x14ac:dyDescent="0.25"/>
  <cols>
    <col min="1" max="1" width="6.140625" style="171" customWidth="1"/>
    <col min="2" max="2" width="22" style="171" hidden="1" customWidth="1"/>
    <col min="3" max="3" width="14" style="172" hidden="1" customWidth="1"/>
    <col min="4" max="4" width="29.140625" style="104" customWidth="1"/>
    <col min="5" max="5" width="16.85546875" style="178" hidden="1" customWidth="1"/>
    <col min="6" max="6" width="6" style="104" hidden="1" customWidth="1"/>
    <col min="7" max="7" width="7.5703125" style="171" hidden="1" customWidth="1"/>
    <col min="8" max="8" width="4.28515625" style="171" hidden="1" customWidth="1"/>
    <col min="9" max="9" width="5.28515625" style="171" hidden="1" customWidth="1"/>
    <col min="10" max="10" width="15.28515625" style="104" hidden="1" customWidth="1"/>
    <col min="11" max="11" width="16" style="104" hidden="1" customWidth="1"/>
    <col min="12" max="12" width="13.5703125" style="104" hidden="1" customWidth="1"/>
    <col min="13" max="13" width="9.28515625" style="173" hidden="1" customWidth="1"/>
    <col min="14" max="14" width="6" style="104" hidden="1" customWidth="1"/>
    <col min="15" max="15" width="4.5703125" style="104" hidden="1" customWidth="1"/>
    <col min="16" max="16" width="19.28515625" style="104" customWidth="1"/>
    <col min="17" max="17" width="9.42578125" style="104" customWidth="1"/>
    <col min="18" max="18" width="8.42578125" style="104" hidden="1" customWidth="1"/>
    <col min="19" max="19" width="8.28515625" style="174" hidden="1" customWidth="1"/>
    <col min="20" max="20" width="8.42578125" style="108" hidden="1" customWidth="1"/>
    <col min="21" max="21" width="8.85546875" style="104" hidden="1" customWidth="1"/>
    <col min="22" max="22" width="10.28515625" style="109" hidden="1" customWidth="1"/>
    <col min="23" max="23" width="7.5703125" style="104" hidden="1" customWidth="1"/>
    <col min="24" max="24" width="15.140625" style="176" hidden="1" customWidth="1"/>
    <col min="25" max="25" width="11.28515625" style="176" customWidth="1"/>
    <col min="26" max="26" width="9.7109375" style="109" customWidth="1"/>
    <col min="27" max="27" width="12.5703125" style="109" customWidth="1"/>
    <col min="28" max="28" width="13.140625" style="177" customWidth="1"/>
    <col min="29" max="29" width="28.5703125" style="104" customWidth="1"/>
    <col min="30" max="256" width="11.5703125" style="104"/>
    <col min="257" max="257" width="6.140625" style="104" customWidth="1"/>
    <col min="258" max="259" width="0" style="104" hidden="1" customWidth="1"/>
    <col min="260" max="260" width="29.140625" style="104" customWidth="1"/>
    <col min="261" max="271" width="0" style="104" hidden="1" customWidth="1"/>
    <col min="272" max="272" width="19.5703125" style="104" customWidth="1"/>
    <col min="273" max="273" width="10.140625" style="104" customWidth="1"/>
    <col min="274" max="280" width="0" style="104" hidden="1" customWidth="1"/>
    <col min="281" max="281" width="10.140625" style="104" customWidth="1"/>
    <col min="282" max="282" width="10" style="104" customWidth="1"/>
    <col min="283" max="283" width="12.7109375" style="104" customWidth="1"/>
    <col min="284" max="284" width="13" style="104" customWidth="1"/>
    <col min="285" max="285" width="28.5703125" style="104" customWidth="1"/>
    <col min="286" max="512" width="11.5703125" style="104"/>
    <col min="513" max="513" width="6.140625" style="104" customWidth="1"/>
    <col min="514" max="515" width="0" style="104" hidden="1" customWidth="1"/>
    <col min="516" max="516" width="29.140625" style="104" customWidth="1"/>
    <col min="517" max="527" width="0" style="104" hidden="1" customWidth="1"/>
    <col min="528" max="528" width="19.5703125" style="104" customWidth="1"/>
    <col min="529" max="529" width="10.140625" style="104" customWidth="1"/>
    <col min="530" max="536" width="0" style="104" hidden="1" customWidth="1"/>
    <col min="537" max="537" width="10.140625" style="104" customWidth="1"/>
    <col min="538" max="538" width="10" style="104" customWidth="1"/>
    <col min="539" max="539" width="12.7109375" style="104" customWidth="1"/>
    <col min="540" max="540" width="13" style="104" customWidth="1"/>
    <col min="541" max="541" width="28.5703125" style="104" customWidth="1"/>
    <col min="542" max="768" width="11.5703125" style="104"/>
    <col min="769" max="769" width="6.140625" style="104" customWidth="1"/>
    <col min="770" max="771" width="0" style="104" hidden="1" customWidth="1"/>
    <col min="772" max="772" width="29.140625" style="104" customWidth="1"/>
    <col min="773" max="783" width="0" style="104" hidden="1" customWidth="1"/>
    <col min="784" max="784" width="19.5703125" style="104" customWidth="1"/>
    <col min="785" max="785" width="10.140625" style="104" customWidth="1"/>
    <col min="786" max="792" width="0" style="104" hidden="1" customWidth="1"/>
    <col min="793" max="793" width="10.140625" style="104" customWidth="1"/>
    <col min="794" max="794" width="10" style="104" customWidth="1"/>
    <col min="795" max="795" width="12.7109375" style="104" customWidth="1"/>
    <col min="796" max="796" width="13" style="104" customWidth="1"/>
    <col min="797" max="797" width="28.5703125" style="104" customWidth="1"/>
    <col min="798" max="1024" width="11.5703125" style="104"/>
    <col min="1025" max="1025" width="6.140625" style="104" customWidth="1"/>
    <col min="1026" max="1027" width="0" style="104" hidden="1" customWidth="1"/>
    <col min="1028" max="1028" width="29.140625" style="104" customWidth="1"/>
    <col min="1029" max="1039" width="0" style="104" hidden="1" customWidth="1"/>
    <col min="1040" max="1040" width="19.5703125" style="104" customWidth="1"/>
    <col min="1041" max="1041" width="10.140625" style="104" customWidth="1"/>
    <col min="1042" max="1048" width="0" style="104" hidden="1" customWidth="1"/>
    <col min="1049" max="1049" width="10.140625" style="104" customWidth="1"/>
    <col min="1050" max="1050" width="10" style="104" customWidth="1"/>
    <col min="1051" max="1051" width="12.7109375" style="104" customWidth="1"/>
    <col min="1052" max="1052" width="13" style="104" customWidth="1"/>
    <col min="1053" max="1053" width="28.5703125" style="104" customWidth="1"/>
    <col min="1054" max="1280" width="11.5703125" style="104"/>
    <col min="1281" max="1281" width="6.140625" style="104" customWidth="1"/>
    <col min="1282" max="1283" width="0" style="104" hidden="1" customWidth="1"/>
    <col min="1284" max="1284" width="29.140625" style="104" customWidth="1"/>
    <col min="1285" max="1295" width="0" style="104" hidden="1" customWidth="1"/>
    <col min="1296" max="1296" width="19.5703125" style="104" customWidth="1"/>
    <col min="1297" max="1297" width="10.140625" style="104" customWidth="1"/>
    <col min="1298" max="1304" width="0" style="104" hidden="1" customWidth="1"/>
    <col min="1305" max="1305" width="10.140625" style="104" customWidth="1"/>
    <col min="1306" max="1306" width="10" style="104" customWidth="1"/>
    <col min="1307" max="1307" width="12.7109375" style="104" customWidth="1"/>
    <col min="1308" max="1308" width="13" style="104" customWidth="1"/>
    <col min="1309" max="1309" width="28.5703125" style="104" customWidth="1"/>
    <col min="1310" max="1536" width="11.5703125" style="104"/>
    <col min="1537" max="1537" width="6.140625" style="104" customWidth="1"/>
    <col min="1538" max="1539" width="0" style="104" hidden="1" customWidth="1"/>
    <col min="1540" max="1540" width="29.140625" style="104" customWidth="1"/>
    <col min="1541" max="1551" width="0" style="104" hidden="1" customWidth="1"/>
    <col min="1552" max="1552" width="19.5703125" style="104" customWidth="1"/>
    <col min="1553" max="1553" width="10.140625" style="104" customWidth="1"/>
    <col min="1554" max="1560" width="0" style="104" hidden="1" customWidth="1"/>
    <col min="1561" max="1561" width="10.140625" style="104" customWidth="1"/>
    <col min="1562" max="1562" width="10" style="104" customWidth="1"/>
    <col min="1563" max="1563" width="12.7109375" style="104" customWidth="1"/>
    <col min="1564" max="1564" width="13" style="104" customWidth="1"/>
    <col min="1565" max="1565" width="28.5703125" style="104" customWidth="1"/>
    <col min="1566" max="1792" width="11.5703125" style="104"/>
    <col min="1793" max="1793" width="6.140625" style="104" customWidth="1"/>
    <col min="1794" max="1795" width="0" style="104" hidden="1" customWidth="1"/>
    <col min="1796" max="1796" width="29.140625" style="104" customWidth="1"/>
    <col min="1797" max="1807" width="0" style="104" hidden="1" customWidth="1"/>
    <col min="1808" max="1808" width="19.5703125" style="104" customWidth="1"/>
    <col min="1809" max="1809" width="10.140625" style="104" customWidth="1"/>
    <col min="1810" max="1816" width="0" style="104" hidden="1" customWidth="1"/>
    <col min="1817" max="1817" width="10.140625" style="104" customWidth="1"/>
    <col min="1818" max="1818" width="10" style="104" customWidth="1"/>
    <col min="1819" max="1819" width="12.7109375" style="104" customWidth="1"/>
    <col min="1820" max="1820" width="13" style="104" customWidth="1"/>
    <col min="1821" max="1821" width="28.5703125" style="104" customWidth="1"/>
    <col min="1822" max="2048" width="11.5703125" style="104"/>
    <col min="2049" max="2049" width="6.140625" style="104" customWidth="1"/>
    <col min="2050" max="2051" width="0" style="104" hidden="1" customWidth="1"/>
    <col min="2052" max="2052" width="29.140625" style="104" customWidth="1"/>
    <col min="2053" max="2063" width="0" style="104" hidden="1" customWidth="1"/>
    <col min="2064" max="2064" width="19.5703125" style="104" customWidth="1"/>
    <col min="2065" max="2065" width="10.140625" style="104" customWidth="1"/>
    <col min="2066" max="2072" width="0" style="104" hidden="1" customWidth="1"/>
    <col min="2073" max="2073" width="10.140625" style="104" customWidth="1"/>
    <col min="2074" max="2074" width="10" style="104" customWidth="1"/>
    <col min="2075" max="2075" width="12.7109375" style="104" customWidth="1"/>
    <col min="2076" max="2076" width="13" style="104" customWidth="1"/>
    <col min="2077" max="2077" width="28.5703125" style="104" customWidth="1"/>
    <col min="2078" max="2304" width="11.5703125" style="104"/>
    <col min="2305" max="2305" width="6.140625" style="104" customWidth="1"/>
    <col min="2306" max="2307" width="0" style="104" hidden="1" customWidth="1"/>
    <col min="2308" max="2308" width="29.140625" style="104" customWidth="1"/>
    <col min="2309" max="2319" width="0" style="104" hidden="1" customWidth="1"/>
    <col min="2320" max="2320" width="19.5703125" style="104" customWidth="1"/>
    <col min="2321" max="2321" width="10.140625" style="104" customWidth="1"/>
    <col min="2322" max="2328" width="0" style="104" hidden="1" customWidth="1"/>
    <col min="2329" max="2329" width="10.140625" style="104" customWidth="1"/>
    <col min="2330" max="2330" width="10" style="104" customWidth="1"/>
    <col min="2331" max="2331" width="12.7109375" style="104" customWidth="1"/>
    <col min="2332" max="2332" width="13" style="104" customWidth="1"/>
    <col min="2333" max="2333" width="28.5703125" style="104" customWidth="1"/>
    <col min="2334" max="2560" width="11.5703125" style="104"/>
    <col min="2561" max="2561" width="6.140625" style="104" customWidth="1"/>
    <col min="2562" max="2563" width="0" style="104" hidden="1" customWidth="1"/>
    <col min="2564" max="2564" width="29.140625" style="104" customWidth="1"/>
    <col min="2565" max="2575" width="0" style="104" hidden="1" customWidth="1"/>
    <col min="2576" max="2576" width="19.5703125" style="104" customWidth="1"/>
    <col min="2577" max="2577" width="10.140625" style="104" customWidth="1"/>
    <col min="2578" max="2584" width="0" style="104" hidden="1" customWidth="1"/>
    <col min="2585" max="2585" width="10.140625" style="104" customWidth="1"/>
    <col min="2586" max="2586" width="10" style="104" customWidth="1"/>
    <col min="2587" max="2587" width="12.7109375" style="104" customWidth="1"/>
    <col min="2588" max="2588" width="13" style="104" customWidth="1"/>
    <col min="2589" max="2589" width="28.5703125" style="104" customWidth="1"/>
    <col min="2590" max="2816" width="11.5703125" style="104"/>
    <col min="2817" max="2817" width="6.140625" style="104" customWidth="1"/>
    <col min="2818" max="2819" width="0" style="104" hidden="1" customWidth="1"/>
    <col min="2820" max="2820" width="29.140625" style="104" customWidth="1"/>
    <col min="2821" max="2831" width="0" style="104" hidden="1" customWidth="1"/>
    <col min="2832" max="2832" width="19.5703125" style="104" customWidth="1"/>
    <col min="2833" max="2833" width="10.140625" style="104" customWidth="1"/>
    <col min="2834" max="2840" width="0" style="104" hidden="1" customWidth="1"/>
    <col min="2841" max="2841" width="10.140625" style="104" customWidth="1"/>
    <col min="2842" max="2842" width="10" style="104" customWidth="1"/>
    <col min="2843" max="2843" width="12.7109375" style="104" customWidth="1"/>
    <col min="2844" max="2844" width="13" style="104" customWidth="1"/>
    <col min="2845" max="2845" width="28.5703125" style="104" customWidth="1"/>
    <col min="2846" max="3072" width="11.5703125" style="104"/>
    <col min="3073" max="3073" width="6.140625" style="104" customWidth="1"/>
    <col min="3074" max="3075" width="0" style="104" hidden="1" customWidth="1"/>
    <col min="3076" max="3076" width="29.140625" style="104" customWidth="1"/>
    <col min="3077" max="3087" width="0" style="104" hidden="1" customWidth="1"/>
    <col min="3088" max="3088" width="19.5703125" style="104" customWidth="1"/>
    <col min="3089" max="3089" width="10.140625" style="104" customWidth="1"/>
    <col min="3090" max="3096" width="0" style="104" hidden="1" customWidth="1"/>
    <col min="3097" max="3097" width="10.140625" style="104" customWidth="1"/>
    <col min="3098" max="3098" width="10" style="104" customWidth="1"/>
    <col min="3099" max="3099" width="12.7109375" style="104" customWidth="1"/>
    <col min="3100" max="3100" width="13" style="104" customWidth="1"/>
    <col min="3101" max="3101" width="28.5703125" style="104" customWidth="1"/>
    <col min="3102" max="3328" width="11.5703125" style="104"/>
    <col min="3329" max="3329" width="6.140625" style="104" customWidth="1"/>
    <col min="3330" max="3331" width="0" style="104" hidden="1" customWidth="1"/>
    <col min="3332" max="3332" width="29.140625" style="104" customWidth="1"/>
    <col min="3333" max="3343" width="0" style="104" hidden="1" customWidth="1"/>
    <col min="3344" max="3344" width="19.5703125" style="104" customWidth="1"/>
    <col min="3345" max="3345" width="10.140625" style="104" customWidth="1"/>
    <col min="3346" max="3352" width="0" style="104" hidden="1" customWidth="1"/>
    <col min="3353" max="3353" width="10.140625" style="104" customWidth="1"/>
    <col min="3354" max="3354" width="10" style="104" customWidth="1"/>
    <col min="3355" max="3355" width="12.7109375" style="104" customWidth="1"/>
    <col min="3356" max="3356" width="13" style="104" customWidth="1"/>
    <col min="3357" max="3357" width="28.5703125" style="104" customWidth="1"/>
    <col min="3358" max="3584" width="11.5703125" style="104"/>
    <col min="3585" max="3585" width="6.140625" style="104" customWidth="1"/>
    <col min="3586" max="3587" width="0" style="104" hidden="1" customWidth="1"/>
    <col min="3588" max="3588" width="29.140625" style="104" customWidth="1"/>
    <col min="3589" max="3599" width="0" style="104" hidden="1" customWidth="1"/>
    <col min="3600" max="3600" width="19.5703125" style="104" customWidth="1"/>
    <col min="3601" max="3601" width="10.140625" style="104" customWidth="1"/>
    <col min="3602" max="3608" width="0" style="104" hidden="1" customWidth="1"/>
    <col min="3609" max="3609" width="10.140625" style="104" customWidth="1"/>
    <col min="3610" max="3610" width="10" style="104" customWidth="1"/>
    <col min="3611" max="3611" width="12.7109375" style="104" customWidth="1"/>
    <col min="3612" max="3612" width="13" style="104" customWidth="1"/>
    <col min="3613" max="3613" width="28.5703125" style="104" customWidth="1"/>
    <col min="3614" max="3840" width="11.5703125" style="104"/>
    <col min="3841" max="3841" width="6.140625" style="104" customWidth="1"/>
    <col min="3842" max="3843" width="0" style="104" hidden="1" customWidth="1"/>
    <col min="3844" max="3844" width="29.140625" style="104" customWidth="1"/>
    <col min="3845" max="3855" width="0" style="104" hidden="1" customWidth="1"/>
    <col min="3856" max="3856" width="19.5703125" style="104" customWidth="1"/>
    <col min="3857" max="3857" width="10.140625" style="104" customWidth="1"/>
    <col min="3858" max="3864" width="0" style="104" hidden="1" customWidth="1"/>
    <col min="3865" max="3865" width="10.140625" style="104" customWidth="1"/>
    <col min="3866" max="3866" width="10" style="104" customWidth="1"/>
    <col min="3867" max="3867" width="12.7109375" style="104" customWidth="1"/>
    <col min="3868" max="3868" width="13" style="104" customWidth="1"/>
    <col min="3869" max="3869" width="28.5703125" style="104" customWidth="1"/>
    <col min="3870" max="4096" width="11.5703125" style="104"/>
    <col min="4097" max="4097" width="6.140625" style="104" customWidth="1"/>
    <col min="4098" max="4099" width="0" style="104" hidden="1" customWidth="1"/>
    <col min="4100" max="4100" width="29.140625" style="104" customWidth="1"/>
    <col min="4101" max="4111" width="0" style="104" hidden="1" customWidth="1"/>
    <col min="4112" max="4112" width="19.5703125" style="104" customWidth="1"/>
    <col min="4113" max="4113" width="10.140625" style="104" customWidth="1"/>
    <col min="4114" max="4120" width="0" style="104" hidden="1" customWidth="1"/>
    <col min="4121" max="4121" width="10.140625" style="104" customWidth="1"/>
    <col min="4122" max="4122" width="10" style="104" customWidth="1"/>
    <col min="4123" max="4123" width="12.7109375" style="104" customWidth="1"/>
    <col min="4124" max="4124" width="13" style="104" customWidth="1"/>
    <col min="4125" max="4125" width="28.5703125" style="104" customWidth="1"/>
    <col min="4126" max="4352" width="11.5703125" style="104"/>
    <col min="4353" max="4353" width="6.140625" style="104" customWidth="1"/>
    <col min="4354" max="4355" width="0" style="104" hidden="1" customWidth="1"/>
    <col min="4356" max="4356" width="29.140625" style="104" customWidth="1"/>
    <col min="4357" max="4367" width="0" style="104" hidden="1" customWidth="1"/>
    <col min="4368" max="4368" width="19.5703125" style="104" customWidth="1"/>
    <col min="4369" max="4369" width="10.140625" style="104" customWidth="1"/>
    <col min="4370" max="4376" width="0" style="104" hidden="1" customWidth="1"/>
    <col min="4377" max="4377" width="10.140625" style="104" customWidth="1"/>
    <col min="4378" max="4378" width="10" style="104" customWidth="1"/>
    <col min="4379" max="4379" width="12.7109375" style="104" customWidth="1"/>
    <col min="4380" max="4380" width="13" style="104" customWidth="1"/>
    <col min="4381" max="4381" width="28.5703125" style="104" customWidth="1"/>
    <col min="4382" max="4608" width="11.5703125" style="104"/>
    <col min="4609" max="4609" width="6.140625" style="104" customWidth="1"/>
    <col min="4610" max="4611" width="0" style="104" hidden="1" customWidth="1"/>
    <col min="4612" max="4612" width="29.140625" style="104" customWidth="1"/>
    <col min="4613" max="4623" width="0" style="104" hidden="1" customWidth="1"/>
    <col min="4624" max="4624" width="19.5703125" style="104" customWidth="1"/>
    <col min="4625" max="4625" width="10.140625" style="104" customWidth="1"/>
    <col min="4626" max="4632" width="0" style="104" hidden="1" customWidth="1"/>
    <col min="4633" max="4633" width="10.140625" style="104" customWidth="1"/>
    <col min="4634" max="4634" width="10" style="104" customWidth="1"/>
    <col min="4635" max="4635" width="12.7109375" style="104" customWidth="1"/>
    <col min="4636" max="4636" width="13" style="104" customWidth="1"/>
    <col min="4637" max="4637" width="28.5703125" style="104" customWidth="1"/>
    <col min="4638" max="4864" width="11.5703125" style="104"/>
    <col min="4865" max="4865" width="6.140625" style="104" customWidth="1"/>
    <col min="4866" max="4867" width="0" style="104" hidden="1" customWidth="1"/>
    <col min="4868" max="4868" width="29.140625" style="104" customWidth="1"/>
    <col min="4869" max="4879" width="0" style="104" hidden="1" customWidth="1"/>
    <col min="4880" max="4880" width="19.5703125" style="104" customWidth="1"/>
    <col min="4881" max="4881" width="10.140625" style="104" customWidth="1"/>
    <col min="4882" max="4888" width="0" style="104" hidden="1" customWidth="1"/>
    <col min="4889" max="4889" width="10.140625" style="104" customWidth="1"/>
    <col min="4890" max="4890" width="10" style="104" customWidth="1"/>
    <col min="4891" max="4891" width="12.7109375" style="104" customWidth="1"/>
    <col min="4892" max="4892" width="13" style="104" customWidth="1"/>
    <col min="4893" max="4893" width="28.5703125" style="104" customWidth="1"/>
    <col min="4894" max="5120" width="11.5703125" style="104"/>
    <col min="5121" max="5121" width="6.140625" style="104" customWidth="1"/>
    <col min="5122" max="5123" width="0" style="104" hidden="1" customWidth="1"/>
    <col min="5124" max="5124" width="29.140625" style="104" customWidth="1"/>
    <col min="5125" max="5135" width="0" style="104" hidden="1" customWidth="1"/>
    <col min="5136" max="5136" width="19.5703125" style="104" customWidth="1"/>
    <col min="5137" max="5137" width="10.140625" style="104" customWidth="1"/>
    <col min="5138" max="5144" width="0" style="104" hidden="1" customWidth="1"/>
    <col min="5145" max="5145" width="10.140625" style="104" customWidth="1"/>
    <col min="5146" max="5146" width="10" style="104" customWidth="1"/>
    <col min="5147" max="5147" width="12.7109375" style="104" customWidth="1"/>
    <col min="5148" max="5148" width="13" style="104" customWidth="1"/>
    <col min="5149" max="5149" width="28.5703125" style="104" customWidth="1"/>
    <col min="5150" max="5376" width="11.5703125" style="104"/>
    <col min="5377" max="5377" width="6.140625" style="104" customWidth="1"/>
    <col min="5378" max="5379" width="0" style="104" hidden="1" customWidth="1"/>
    <col min="5380" max="5380" width="29.140625" style="104" customWidth="1"/>
    <col min="5381" max="5391" width="0" style="104" hidden="1" customWidth="1"/>
    <col min="5392" max="5392" width="19.5703125" style="104" customWidth="1"/>
    <col min="5393" max="5393" width="10.140625" style="104" customWidth="1"/>
    <col min="5394" max="5400" width="0" style="104" hidden="1" customWidth="1"/>
    <col min="5401" max="5401" width="10.140625" style="104" customWidth="1"/>
    <col min="5402" max="5402" width="10" style="104" customWidth="1"/>
    <col min="5403" max="5403" width="12.7109375" style="104" customWidth="1"/>
    <col min="5404" max="5404" width="13" style="104" customWidth="1"/>
    <col min="5405" max="5405" width="28.5703125" style="104" customWidth="1"/>
    <col min="5406" max="5632" width="11.5703125" style="104"/>
    <col min="5633" max="5633" width="6.140625" style="104" customWidth="1"/>
    <col min="5634" max="5635" width="0" style="104" hidden="1" customWidth="1"/>
    <col min="5636" max="5636" width="29.140625" style="104" customWidth="1"/>
    <col min="5637" max="5647" width="0" style="104" hidden="1" customWidth="1"/>
    <col min="5648" max="5648" width="19.5703125" style="104" customWidth="1"/>
    <col min="5649" max="5649" width="10.140625" style="104" customWidth="1"/>
    <col min="5650" max="5656" width="0" style="104" hidden="1" customWidth="1"/>
    <col min="5657" max="5657" width="10.140625" style="104" customWidth="1"/>
    <col min="5658" max="5658" width="10" style="104" customWidth="1"/>
    <col min="5659" max="5659" width="12.7109375" style="104" customWidth="1"/>
    <col min="5660" max="5660" width="13" style="104" customWidth="1"/>
    <col min="5661" max="5661" width="28.5703125" style="104" customWidth="1"/>
    <col min="5662" max="5888" width="11.5703125" style="104"/>
    <col min="5889" max="5889" width="6.140625" style="104" customWidth="1"/>
    <col min="5890" max="5891" width="0" style="104" hidden="1" customWidth="1"/>
    <col min="5892" max="5892" width="29.140625" style="104" customWidth="1"/>
    <col min="5893" max="5903" width="0" style="104" hidden="1" customWidth="1"/>
    <col min="5904" max="5904" width="19.5703125" style="104" customWidth="1"/>
    <col min="5905" max="5905" width="10.140625" style="104" customWidth="1"/>
    <col min="5906" max="5912" width="0" style="104" hidden="1" customWidth="1"/>
    <col min="5913" max="5913" width="10.140625" style="104" customWidth="1"/>
    <col min="5914" max="5914" width="10" style="104" customWidth="1"/>
    <col min="5915" max="5915" width="12.7109375" style="104" customWidth="1"/>
    <col min="5916" max="5916" width="13" style="104" customWidth="1"/>
    <col min="5917" max="5917" width="28.5703125" style="104" customWidth="1"/>
    <col min="5918" max="6144" width="11.5703125" style="104"/>
    <col min="6145" max="6145" width="6.140625" style="104" customWidth="1"/>
    <col min="6146" max="6147" width="0" style="104" hidden="1" customWidth="1"/>
    <col min="6148" max="6148" width="29.140625" style="104" customWidth="1"/>
    <col min="6149" max="6159" width="0" style="104" hidden="1" customWidth="1"/>
    <col min="6160" max="6160" width="19.5703125" style="104" customWidth="1"/>
    <col min="6161" max="6161" width="10.140625" style="104" customWidth="1"/>
    <col min="6162" max="6168" width="0" style="104" hidden="1" customWidth="1"/>
    <col min="6169" max="6169" width="10.140625" style="104" customWidth="1"/>
    <col min="6170" max="6170" width="10" style="104" customWidth="1"/>
    <col min="6171" max="6171" width="12.7109375" style="104" customWidth="1"/>
    <col min="6172" max="6172" width="13" style="104" customWidth="1"/>
    <col min="6173" max="6173" width="28.5703125" style="104" customWidth="1"/>
    <col min="6174" max="6400" width="11.5703125" style="104"/>
    <col min="6401" max="6401" width="6.140625" style="104" customWidth="1"/>
    <col min="6402" max="6403" width="0" style="104" hidden="1" customWidth="1"/>
    <col min="6404" max="6404" width="29.140625" style="104" customWidth="1"/>
    <col min="6405" max="6415" width="0" style="104" hidden="1" customWidth="1"/>
    <col min="6416" max="6416" width="19.5703125" style="104" customWidth="1"/>
    <col min="6417" max="6417" width="10.140625" style="104" customWidth="1"/>
    <col min="6418" max="6424" width="0" style="104" hidden="1" customWidth="1"/>
    <col min="6425" max="6425" width="10.140625" style="104" customWidth="1"/>
    <col min="6426" max="6426" width="10" style="104" customWidth="1"/>
    <col min="6427" max="6427" width="12.7109375" style="104" customWidth="1"/>
    <col min="6428" max="6428" width="13" style="104" customWidth="1"/>
    <col min="6429" max="6429" width="28.5703125" style="104" customWidth="1"/>
    <col min="6430" max="6656" width="11.5703125" style="104"/>
    <col min="6657" max="6657" width="6.140625" style="104" customWidth="1"/>
    <col min="6658" max="6659" width="0" style="104" hidden="1" customWidth="1"/>
    <col min="6660" max="6660" width="29.140625" style="104" customWidth="1"/>
    <col min="6661" max="6671" width="0" style="104" hidden="1" customWidth="1"/>
    <col min="6672" max="6672" width="19.5703125" style="104" customWidth="1"/>
    <col min="6673" max="6673" width="10.140625" style="104" customWidth="1"/>
    <col min="6674" max="6680" width="0" style="104" hidden="1" customWidth="1"/>
    <col min="6681" max="6681" width="10.140625" style="104" customWidth="1"/>
    <col min="6682" max="6682" width="10" style="104" customWidth="1"/>
    <col min="6683" max="6683" width="12.7109375" style="104" customWidth="1"/>
    <col min="6684" max="6684" width="13" style="104" customWidth="1"/>
    <col min="6685" max="6685" width="28.5703125" style="104" customWidth="1"/>
    <col min="6686" max="6912" width="11.5703125" style="104"/>
    <col min="6913" max="6913" width="6.140625" style="104" customWidth="1"/>
    <col min="6914" max="6915" width="0" style="104" hidden="1" customWidth="1"/>
    <col min="6916" max="6916" width="29.140625" style="104" customWidth="1"/>
    <col min="6917" max="6927" width="0" style="104" hidden="1" customWidth="1"/>
    <col min="6928" max="6928" width="19.5703125" style="104" customWidth="1"/>
    <col min="6929" max="6929" width="10.140625" style="104" customWidth="1"/>
    <col min="6930" max="6936" width="0" style="104" hidden="1" customWidth="1"/>
    <col min="6937" max="6937" width="10.140625" style="104" customWidth="1"/>
    <col min="6938" max="6938" width="10" style="104" customWidth="1"/>
    <col min="6939" max="6939" width="12.7109375" style="104" customWidth="1"/>
    <col min="6940" max="6940" width="13" style="104" customWidth="1"/>
    <col min="6941" max="6941" width="28.5703125" style="104" customWidth="1"/>
    <col min="6942" max="7168" width="11.5703125" style="104"/>
    <col min="7169" max="7169" width="6.140625" style="104" customWidth="1"/>
    <col min="7170" max="7171" width="0" style="104" hidden="1" customWidth="1"/>
    <col min="7172" max="7172" width="29.140625" style="104" customWidth="1"/>
    <col min="7173" max="7183" width="0" style="104" hidden="1" customWidth="1"/>
    <col min="7184" max="7184" width="19.5703125" style="104" customWidth="1"/>
    <col min="7185" max="7185" width="10.140625" style="104" customWidth="1"/>
    <col min="7186" max="7192" width="0" style="104" hidden="1" customWidth="1"/>
    <col min="7193" max="7193" width="10.140625" style="104" customWidth="1"/>
    <col min="7194" max="7194" width="10" style="104" customWidth="1"/>
    <col min="7195" max="7195" width="12.7109375" style="104" customWidth="1"/>
    <col min="7196" max="7196" width="13" style="104" customWidth="1"/>
    <col min="7197" max="7197" width="28.5703125" style="104" customWidth="1"/>
    <col min="7198" max="7424" width="11.5703125" style="104"/>
    <col min="7425" max="7425" width="6.140625" style="104" customWidth="1"/>
    <col min="7426" max="7427" width="0" style="104" hidden="1" customWidth="1"/>
    <col min="7428" max="7428" width="29.140625" style="104" customWidth="1"/>
    <col min="7429" max="7439" width="0" style="104" hidden="1" customWidth="1"/>
    <col min="7440" max="7440" width="19.5703125" style="104" customWidth="1"/>
    <col min="7441" max="7441" width="10.140625" style="104" customWidth="1"/>
    <col min="7442" max="7448" width="0" style="104" hidden="1" customWidth="1"/>
    <col min="7449" max="7449" width="10.140625" style="104" customWidth="1"/>
    <col min="7450" max="7450" width="10" style="104" customWidth="1"/>
    <col min="7451" max="7451" width="12.7109375" style="104" customWidth="1"/>
    <col min="7452" max="7452" width="13" style="104" customWidth="1"/>
    <col min="7453" max="7453" width="28.5703125" style="104" customWidth="1"/>
    <col min="7454" max="7680" width="11.5703125" style="104"/>
    <col min="7681" max="7681" width="6.140625" style="104" customWidth="1"/>
    <col min="7682" max="7683" width="0" style="104" hidden="1" customWidth="1"/>
    <col min="7684" max="7684" width="29.140625" style="104" customWidth="1"/>
    <col min="7685" max="7695" width="0" style="104" hidden="1" customWidth="1"/>
    <col min="7696" max="7696" width="19.5703125" style="104" customWidth="1"/>
    <col min="7697" max="7697" width="10.140625" style="104" customWidth="1"/>
    <col min="7698" max="7704" width="0" style="104" hidden="1" customWidth="1"/>
    <col min="7705" max="7705" width="10.140625" style="104" customWidth="1"/>
    <col min="7706" max="7706" width="10" style="104" customWidth="1"/>
    <col min="7707" max="7707" width="12.7109375" style="104" customWidth="1"/>
    <col min="7708" max="7708" width="13" style="104" customWidth="1"/>
    <col min="7709" max="7709" width="28.5703125" style="104" customWidth="1"/>
    <col min="7710" max="7936" width="11.5703125" style="104"/>
    <col min="7937" max="7937" width="6.140625" style="104" customWidth="1"/>
    <col min="7938" max="7939" width="0" style="104" hidden="1" customWidth="1"/>
    <col min="7940" max="7940" width="29.140625" style="104" customWidth="1"/>
    <col min="7941" max="7951" width="0" style="104" hidden="1" customWidth="1"/>
    <col min="7952" max="7952" width="19.5703125" style="104" customWidth="1"/>
    <col min="7953" max="7953" width="10.140625" style="104" customWidth="1"/>
    <col min="7954" max="7960" width="0" style="104" hidden="1" customWidth="1"/>
    <col min="7961" max="7961" width="10.140625" style="104" customWidth="1"/>
    <col min="7962" max="7962" width="10" style="104" customWidth="1"/>
    <col min="7963" max="7963" width="12.7109375" style="104" customWidth="1"/>
    <col min="7964" max="7964" width="13" style="104" customWidth="1"/>
    <col min="7965" max="7965" width="28.5703125" style="104" customWidth="1"/>
    <col min="7966" max="8192" width="11.5703125" style="104"/>
    <col min="8193" max="8193" width="6.140625" style="104" customWidth="1"/>
    <col min="8194" max="8195" width="0" style="104" hidden="1" customWidth="1"/>
    <col min="8196" max="8196" width="29.140625" style="104" customWidth="1"/>
    <col min="8197" max="8207" width="0" style="104" hidden="1" customWidth="1"/>
    <col min="8208" max="8208" width="19.5703125" style="104" customWidth="1"/>
    <col min="8209" max="8209" width="10.140625" style="104" customWidth="1"/>
    <col min="8210" max="8216" width="0" style="104" hidden="1" customWidth="1"/>
    <col min="8217" max="8217" width="10.140625" style="104" customWidth="1"/>
    <col min="8218" max="8218" width="10" style="104" customWidth="1"/>
    <col min="8219" max="8219" width="12.7109375" style="104" customWidth="1"/>
    <col min="8220" max="8220" width="13" style="104" customWidth="1"/>
    <col min="8221" max="8221" width="28.5703125" style="104" customWidth="1"/>
    <col min="8222" max="8448" width="11.5703125" style="104"/>
    <col min="8449" max="8449" width="6.140625" style="104" customWidth="1"/>
    <col min="8450" max="8451" width="0" style="104" hidden="1" customWidth="1"/>
    <col min="8452" max="8452" width="29.140625" style="104" customWidth="1"/>
    <col min="8453" max="8463" width="0" style="104" hidden="1" customWidth="1"/>
    <col min="8464" max="8464" width="19.5703125" style="104" customWidth="1"/>
    <col min="8465" max="8465" width="10.140625" style="104" customWidth="1"/>
    <col min="8466" max="8472" width="0" style="104" hidden="1" customWidth="1"/>
    <col min="8473" max="8473" width="10.140625" style="104" customWidth="1"/>
    <col min="8474" max="8474" width="10" style="104" customWidth="1"/>
    <col min="8475" max="8475" width="12.7109375" style="104" customWidth="1"/>
    <col min="8476" max="8476" width="13" style="104" customWidth="1"/>
    <col min="8477" max="8477" width="28.5703125" style="104" customWidth="1"/>
    <col min="8478" max="8704" width="11.5703125" style="104"/>
    <col min="8705" max="8705" width="6.140625" style="104" customWidth="1"/>
    <col min="8706" max="8707" width="0" style="104" hidden="1" customWidth="1"/>
    <col min="8708" max="8708" width="29.140625" style="104" customWidth="1"/>
    <col min="8709" max="8719" width="0" style="104" hidden="1" customWidth="1"/>
    <col min="8720" max="8720" width="19.5703125" style="104" customWidth="1"/>
    <col min="8721" max="8721" width="10.140625" style="104" customWidth="1"/>
    <col min="8722" max="8728" width="0" style="104" hidden="1" customWidth="1"/>
    <col min="8729" max="8729" width="10.140625" style="104" customWidth="1"/>
    <col min="8730" max="8730" width="10" style="104" customWidth="1"/>
    <col min="8731" max="8731" width="12.7109375" style="104" customWidth="1"/>
    <col min="8732" max="8732" width="13" style="104" customWidth="1"/>
    <col min="8733" max="8733" width="28.5703125" style="104" customWidth="1"/>
    <col min="8734" max="8960" width="11.5703125" style="104"/>
    <col min="8961" max="8961" width="6.140625" style="104" customWidth="1"/>
    <col min="8962" max="8963" width="0" style="104" hidden="1" customWidth="1"/>
    <col min="8964" max="8964" width="29.140625" style="104" customWidth="1"/>
    <col min="8965" max="8975" width="0" style="104" hidden="1" customWidth="1"/>
    <col min="8976" max="8976" width="19.5703125" style="104" customWidth="1"/>
    <col min="8977" max="8977" width="10.140625" style="104" customWidth="1"/>
    <col min="8978" max="8984" width="0" style="104" hidden="1" customWidth="1"/>
    <col min="8985" max="8985" width="10.140625" style="104" customWidth="1"/>
    <col min="8986" max="8986" width="10" style="104" customWidth="1"/>
    <col min="8987" max="8987" width="12.7109375" style="104" customWidth="1"/>
    <col min="8988" max="8988" width="13" style="104" customWidth="1"/>
    <col min="8989" max="8989" width="28.5703125" style="104" customWidth="1"/>
    <col min="8990" max="9216" width="11.5703125" style="104"/>
    <col min="9217" max="9217" width="6.140625" style="104" customWidth="1"/>
    <col min="9218" max="9219" width="0" style="104" hidden="1" customWidth="1"/>
    <col min="9220" max="9220" width="29.140625" style="104" customWidth="1"/>
    <col min="9221" max="9231" width="0" style="104" hidden="1" customWidth="1"/>
    <col min="9232" max="9232" width="19.5703125" style="104" customWidth="1"/>
    <col min="9233" max="9233" width="10.140625" style="104" customWidth="1"/>
    <col min="9234" max="9240" width="0" style="104" hidden="1" customWidth="1"/>
    <col min="9241" max="9241" width="10.140625" style="104" customWidth="1"/>
    <col min="9242" max="9242" width="10" style="104" customWidth="1"/>
    <col min="9243" max="9243" width="12.7109375" style="104" customWidth="1"/>
    <col min="9244" max="9244" width="13" style="104" customWidth="1"/>
    <col min="9245" max="9245" width="28.5703125" style="104" customWidth="1"/>
    <col min="9246" max="9472" width="11.5703125" style="104"/>
    <col min="9473" max="9473" width="6.140625" style="104" customWidth="1"/>
    <col min="9474" max="9475" width="0" style="104" hidden="1" customWidth="1"/>
    <col min="9476" max="9476" width="29.140625" style="104" customWidth="1"/>
    <col min="9477" max="9487" width="0" style="104" hidden="1" customWidth="1"/>
    <col min="9488" max="9488" width="19.5703125" style="104" customWidth="1"/>
    <col min="9489" max="9489" width="10.140625" style="104" customWidth="1"/>
    <col min="9490" max="9496" width="0" style="104" hidden="1" customWidth="1"/>
    <col min="9497" max="9497" width="10.140625" style="104" customWidth="1"/>
    <col min="9498" max="9498" width="10" style="104" customWidth="1"/>
    <col min="9499" max="9499" width="12.7109375" style="104" customWidth="1"/>
    <col min="9500" max="9500" width="13" style="104" customWidth="1"/>
    <col min="9501" max="9501" width="28.5703125" style="104" customWidth="1"/>
    <col min="9502" max="9728" width="11.5703125" style="104"/>
    <col min="9729" max="9729" width="6.140625" style="104" customWidth="1"/>
    <col min="9730" max="9731" width="0" style="104" hidden="1" customWidth="1"/>
    <col min="9732" max="9732" width="29.140625" style="104" customWidth="1"/>
    <col min="9733" max="9743" width="0" style="104" hidden="1" customWidth="1"/>
    <col min="9744" max="9744" width="19.5703125" style="104" customWidth="1"/>
    <col min="9745" max="9745" width="10.140625" style="104" customWidth="1"/>
    <col min="9746" max="9752" width="0" style="104" hidden="1" customWidth="1"/>
    <col min="9753" max="9753" width="10.140625" style="104" customWidth="1"/>
    <col min="9754" max="9754" width="10" style="104" customWidth="1"/>
    <col min="9755" max="9755" width="12.7109375" style="104" customWidth="1"/>
    <col min="9756" max="9756" width="13" style="104" customWidth="1"/>
    <col min="9757" max="9757" width="28.5703125" style="104" customWidth="1"/>
    <col min="9758" max="9984" width="11.5703125" style="104"/>
    <col min="9985" max="9985" width="6.140625" style="104" customWidth="1"/>
    <col min="9986" max="9987" width="0" style="104" hidden="1" customWidth="1"/>
    <col min="9988" max="9988" width="29.140625" style="104" customWidth="1"/>
    <col min="9989" max="9999" width="0" style="104" hidden="1" customWidth="1"/>
    <col min="10000" max="10000" width="19.5703125" style="104" customWidth="1"/>
    <col min="10001" max="10001" width="10.140625" style="104" customWidth="1"/>
    <col min="10002" max="10008" width="0" style="104" hidden="1" customWidth="1"/>
    <col min="10009" max="10009" width="10.140625" style="104" customWidth="1"/>
    <col min="10010" max="10010" width="10" style="104" customWidth="1"/>
    <col min="10011" max="10011" width="12.7109375" style="104" customWidth="1"/>
    <col min="10012" max="10012" width="13" style="104" customWidth="1"/>
    <col min="10013" max="10013" width="28.5703125" style="104" customWidth="1"/>
    <col min="10014" max="10240" width="11.5703125" style="104"/>
    <col min="10241" max="10241" width="6.140625" style="104" customWidth="1"/>
    <col min="10242" max="10243" width="0" style="104" hidden="1" customWidth="1"/>
    <col min="10244" max="10244" width="29.140625" style="104" customWidth="1"/>
    <col min="10245" max="10255" width="0" style="104" hidden="1" customWidth="1"/>
    <col min="10256" max="10256" width="19.5703125" style="104" customWidth="1"/>
    <col min="10257" max="10257" width="10.140625" style="104" customWidth="1"/>
    <col min="10258" max="10264" width="0" style="104" hidden="1" customWidth="1"/>
    <col min="10265" max="10265" width="10.140625" style="104" customWidth="1"/>
    <col min="10266" max="10266" width="10" style="104" customWidth="1"/>
    <col min="10267" max="10267" width="12.7109375" style="104" customWidth="1"/>
    <col min="10268" max="10268" width="13" style="104" customWidth="1"/>
    <col min="10269" max="10269" width="28.5703125" style="104" customWidth="1"/>
    <col min="10270" max="10496" width="11.5703125" style="104"/>
    <col min="10497" max="10497" width="6.140625" style="104" customWidth="1"/>
    <col min="10498" max="10499" width="0" style="104" hidden="1" customWidth="1"/>
    <col min="10500" max="10500" width="29.140625" style="104" customWidth="1"/>
    <col min="10501" max="10511" width="0" style="104" hidden="1" customWidth="1"/>
    <col min="10512" max="10512" width="19.5703125" style="104" customWidth="1"/>
    <col min="10513" max="10513" width="10.140625" style="104" customWidth="1"/>
    <col min="10514" max="10520" width="0" style="104" hidden="1" customWidth="1"/>
    <col min="10521" max="10521" width="10.140625" style="104" customWidth="1"/>
    <col min="10522" max="10522" width="10" style="104" customWidth="1"/>
    <col min="10523" max="10523" width="12.7109375" style="104" customWidth="1"/>
    <col min="10524" max="10524" width="13" style="104" customWidth="1"/>
    <col min="10525" max="10525" width="28.5703125" style="104" customWidth="1"/>
    <col min="10526" max="10752" width="11.5703125" style="104"/>
    <col min="10753" max="10753" width="6.140625" style="104" customWidth="1"/>
    <col min="10754" max="10755" width="0" style="104" hidden="1" customWidth="1"/>
    <col min="10756" max="10756" width="29.140625" style="104" customWidth="1"/>
    <col min="10757" max="10767" width="0" style="104" hidden="1" customWidth="1"/>
    <col min="10768" max="10768" width="19.5703125" style="104" customWidth="1"/>
    <col min="10769" max="10769" width="10.140625" style="104" customWidth="1"/>
    <col min="10770" max="10776" width="0" style="104" hidden="1" customWidth="1"/>
    <col min="10777" max="10777" width="10.140625" style="104" customWidth="1"/>
    <col min="10778" max="10778" width="10" style="104" customWidth="1"/>
    <col min="10779" max="10779" width="12.7109375" style="104" customWidth="1"/>
    <col min="10780" max="10780" width="13" style="104" customWidth="1"/>
    <col min="10781" max="10781" width="28.5703125" style="104" customWidth="1"/>
    <col min="10782" max="11008" width="11.5703125" style="104"/>
    <col min="11009" max="11009" width="6.140625" style="104" customWidth="1"/>
    <col min="11010" max="11011" width="0" style="104" hidden="1" customWidth="1"/>
    <col min="11012" max="11012" width="29.140625" style="104" customWidth="1"/>
    <col min="11013" max="11023" width="0" style="104" hidden="1" customWidth="1"/>
    <col min="11024" max="11024" width="19.5703125" style="104" customWidth="1"/>
    <col min="11025" max="11025" width="10.140625" style="104" customWidth="1"/>
    <col min="11026" max="11032" width="0" style="104" hidden="1" customWidth="1"/>
    <col min="11033" max="11033" width="10.140625" style="104" customWidth="1"/>
    <col min="11034" max="11034" width="10" style="104" customWidth="1"/>
    <col min="11035" max="11035" width="12.7109375" style="104" customWidth="1"/>
    <col min="11036" max="11036" width="13" style="104" customWidth="1"/>
    <col min="11037" max="11037" width="28.5703125" style="104" customWidth="1"/>
    <col min="11038" max="11264" width="11.5703125" style="104"/>
    <col min="11265" max="11265" width="6.140625" style="104" customWidth="1"/>
    <col min="11266" max="11267" width="0" style="104" hidden="1" customWidth="1"/>
    <col min="11268" max="11268" width="29.140625" style="104" customWidth="1"/>
    <col min="11269" max="11279" width="0" style="104" hidden="1" customWidth="1"/>
    <col min="11280" max="11280" width="19.5703125" style="104" customWidth="1"/>
    <col min="11281" max="11281" width="10.140625" style="104" customWidth="1"/>
    <col min="11282" max="11288" width="0" style="104" hidden="1" customWidth="1"/>
    <col min="11289" max="11289" width="10.140625" style="104" customWidth="1"/>
    <col min="11290" max="11290" width="10" style="104" customWidth="1"/>
    <col min="11291" max="11291" width="12.7109375" style="104" customWidth="1"/>
    <col min="11292" max="11292" width="13" style="104" customWidth="1"/>
    <col min="11293" max="11293" width="28.5703125" style="104" customWidth="1"/>
    <col min="11294" max="11520" width="11.5703125" style="104"/>
    <col min="11521" max="11521" width="6.140625" style="104" customWidth="1"/>
    <col min="11522" max="11523" width="0" style="104" hidden="1" customWidth="1"/>
    <col min="11524" max="11524" width="29.140625" style="104" customWidth="1"/>
    <col min="11525" max="11535" width="0" style="104" hidden="1" customWidth="1"/>
    <col min="11536" max="11536" width="19.5703125" style="104" customWidth="1"/>
    <col min="11537" max="11537" width="10.140625" style="104" customWidth="1"/>
    <col min="11538" max="11544" width="0" style="104" hidden="1" customWidth="1"/>
    <col min="11545" max="11545" width="10.140625" style="104" customWidth="1"/>
    <col min="11546" max="11546" width="10" style="104" customWidth="1"/>
    <col min="11547" max="11547" width="12.7109375" style="104" customWidth="1"/>
    <col min="11548" max="11548" width="13" style="104" customWidth="1"/>
    <col min="11549" max="11549" width="28.5703125" style="104" customWidth="1"/>
    <col min="11550" max="11776" width="11.5703125" style="104"/>
    <col min="11777" max="11777" width="6.140625" style="104" customWidth="1"/>
    <col min="11778" max="11779" width="0" style="104" hidden="1" customWidth="1"/>
    <col min="11780" max="11780" width="29.140625" style="104" customWidth="1"/>
    <col min="11781" max="11791" width="0" style="104" hidden="1" customWidth="1"/>
    <col min="11792" max="11792" width="19.5703125" style="104" customWidth="1"/>
    <col min="11793" max="11793" width="10.140625" style="104" customWidth="1"/>
    <col min="11794" max="11800" width="0" style="104" hidden="1" customWidth="1"/>
    <col min="11801" max="11801" width="10.140625" style="104" customWidth="1"/>
    <col min="11802" max="11802" width="10" style="104" customWidth="1"/>
    <col min="11803" max="11803" width="12.7109375" style="104" customWidth="1"/>
    <col min="11804" max="11804" width="13" style="104" customWidth="1"/>
    <col min="11805" max="11805" width="28.5703125" style="104" customWidth="1"/>
    <col min="11806" max="12032" width="11.5703125" style="104"/>
    <col min="12033" max="12033" width="6.140625" style="104" customWidth="1"/>
    <col min="12034" max="12035" width="0" style="104" hidden="1" customWidth="1"/>
    <col min="12036" max="12036" width="29.140625" style="104" customWidth="1"/>
    <col min="12037" max="12047" width="0" style="104" hidden="1" customWidth="1"/>
    <col min="12048" max="12048" width="19.5703125" style="104" customWidth="1"/>
    <col min="12049" max="12049" width="10.140625" style="104" customWidth="1"/>
    <col min="12050" max="12056" width="0" style="104" hidden="1" customWidth="1"/>
    <col min="12057" max="12057" width="10.140625" style="104" customWidth="1"/>
    <col min="12058" max="12058" width="10" style="104" customWidth="1"/>
    <col min="12059" max="12059" width="12.7109375" style="104" customWidth="1"/>
    <col min="12060" max="12060" width="13" style="104" customWidth="1"/>
    <col min="12061" max="12061" width="28.5703125" style="104" customWidth="1"/>
    <col min="12062" max="12288" width="11.5703125" style="104"/>
    <col min="12289" max="12289" width="6.140625" style="104" customWidth="1"/>
    <col min="12290" max="12291" width="0" style="104" hidden="1" customWidth="1"/>
    <col min="12292" max="12292" width="29.140625" style="104" customWidth="1"/>
    <col min="12293" max="12303" width="0" style="104" hidden="1" customWidth="1"/>
    <col min="12304" max="12304" width="19.5703125" style="104" customWidth="1"/>
    <col min="12305" max="12305" width="10.140625" style="104" customWidth="1"/>
    <col min="12306" max="12312" width="0" style="104" hidden="1" customWidth="1"/>
    <col min="12313" max="12313" width="10.140625" style="104" customWidth="1"/>
    <col min="12314" max="12314" width="10" style="104" customWidth="1"/>
    <col min="12315" max="12315" width="12.7109375" style="104" customWidth="1"/>
    <col min="12316" max="12316" width="13" style="104" customWidth="1"/>
    <col min="12317" max="12317" width="28.5703125" style="104" customWidth="1"/>
    <col min="12318" max="12544" width="11.5703125" style="104"/>
    <col min="12545" max="12545" width="6.140625" style="104" customWidth="1"/>
    <col min="12546" max="12547" width="0" style="104" hidden="1" customWidth="1"/>
    <col min="12548" max="12548" width="29.140625" style="104" customWidth="1"/>
    <col min="12549" max="12559" width="0" style="104" hidden="1" customWidth="1"/>
    <col min="12560" max="12560" width="19.5703125" style="104" customWidth="1"/>
    <col min="12561" max="12561" width="10.140625" style="104" customWidth="1"/>
    <col min="12562" max="12568" width="0" style="104" hidden="1" customWidth="1"/>
    <col min="12569" max="12569" width="10.140625" style="104" customWidth="1"/>
    <col min="12570" max="12570" width="10" style="104" customWidth="1"/>
    <col min="12571" max="12571" width="12.7109375" style="104" customWidth="1"/>
    <col min="12572" max="12572" width="13" style="104" customWidth="1"/>
    <col min="12573" max="12573" width="28.5703125" style="104" customWidth="1"/>
    <col min="12574" max="12800" width="11.5703125" style="104"/>
    <col min="12801" max="12801" width="6.140625" style="104" customWidth="1"/>
    <col min="12802" max="12803" width="0" style="104" hidden="1" customWidth="1"/>
    <col min="12804" max="12804" width="29.140625" style="104" customWidth="1"/>
    <col min="12805" max="12815" width="0" style="104" hidden="1" customWidth="1"/>
    <col min="12816" max="12816" width="19.5703125" style="104" customWidth="1"/>
    <col min="12817" max="12817" width="10.140625" style="104" customWidth="1"/>
    <col min="12818" max="12824" width="0" style="104" hidden="1" customWidth="1"/>
    <col min="12825" max="12825" width="10.140625" style="104" customWidth="1"/>
    <col min="12826" max="12826" width="10" style="104" customWidth="1"/>
    <col min="12827" max="12827" width="12.7109375" style="104" customWidth="1"/>
    <col min="12828" max="12828" width="13" style="104" customWidth="1"/>
    <col min="12829" max="12829" width="28.5703125" style="104" customWidth="1"/>
    <col min="12830" max="13056" width="11.5703125" style="104"/>
    <col min="13057" max="13057" width="6.140625" style="104" customWidth="1"/>
    <col min="13058" max="13059" width="0" style="104" hidden="1" customWidth="1"/>
    <col min="13060" max="13060" width="29.140625" style="104" customWidth="1"/>
    <col min="13061" max="13071" width="0" style="104" hidden="1" customWidth="1"/>
    <col min="13072" max="13072" width="19.5703125" style="104" customWidth="1"/>
    <col min="13073" max="13073" width="10.140625" style="104" customWidth="1"/>
    <col min="13074" max="13080" width="0" style="104" hidden="1" customWidth="1"/>
    <col min="13081" max="13081" width="10.140625" style="104" customWidth="1"/>
    <col min="13082" max="13082" width="10" style="104" customWidth="1"/>
    <col min="13083" max="13083" width="12.7109375" style="104" customWidth="1"/>
    <col min="13084" max="13084" width="13" style="104" customWidth="1"/>
    <col min="13085" max="13085" width="28.5703125" style="104" customWidth="1"/>
    <col min="13086" max="13312" width="11.5703125" style="104"/>
    <col min="13313" max="13313" width="6.140625" style="104" customWidth="1"/>
    <col min="13314" max="13315" width="0" style="104" hidden="1" customWidth="1"/>
    <col min="13316" max="13316" width="29.140625" style="104" customWidth="1"/>
    <col min="13317" max="13327" width="0" style="104" hidden="1" customWidth="1"/>
    <col min="13328" max="13328" width="19.5703125" style="104" customWidth="1"/>
    <col min="13329" max="13329" width="10.140625" style="104" customWidth="1"/>
    <col min="13330" max="13336" width="0" style="104" hidden="1" customWidth="1"/>
    <col min="13337" max="13337" width="10.140625" style="104" customWidth="1"/>
    <col min="13338" max="13338" width="10" style="104" customWidth="1"/>
    <col min="13339" max="13339" width="12.7109375" style="104" customWidth="1"/>
    <col min="13340" max="13340" width="13" style="104" customWidth="1"/>
    <col min="13341" max="13341" width="28.5703125" style="104" customWidth="1"/>
    <col min="13342" max="13568" width="11.5703125" style="104"/>
    <col min="13569" max="13569" width="6.140625" style="104" customWidth="1"/>
    <col min="13570" max="13571" width="0" style="104" hidden="1" customWidth="1"/>
    <col min="13572" max="13572" width="29.140625" style="104" customWidth="1"/>
    <col min="13573" max="13583" width="0" style="104" hidden="1" customWidth="1"/>
    <col min="13584" max="13584" width="19.5703125" style="104" customWidth="1"/>
    <col min="13585" max="13585" width="10.140625" style="104" customWidth="1"/>
    <col min="13586" max="13592" width="0" style="104" hidden="1" customWidth="1"/>
    <col min="13593" max="13593" width="10.140625" style="104" customWidth="1"/>
    <col min="13594" max="13594" width="10" style="104" customWidth="1"/>
    <col min="13595" max="13595" width="12.7109375" style="104" customWidth="1"/>
    <col min="13596" max="13596" width="13" style="104" customWidth="1"/>
    <col min="13597" max="13597" width="28.5703125" style="104" customWidth="1"/>
    <col min="13598" max="13824" width="11.5703125" style="104"/>
    <col min="13825" max="13825" width="6.140625" style="104" customWidth="1"/>
    <col min="13826" max="13827" width="0" style="104" hidden="1" customWidth="1"/>
    <col min="13828" max="13828" width="29.140625" style="104" customWidth="1"/>
    <col min="13829" max="13839" width="0" style="104" hidden="1" customWidth="1"/>
    <col min="13840" max="13840" width="19.5703125" style="104" customWidth="1"/>
    <col min="13841" max="13841" width="10.140625" style="104" customWidth="1"/>
    <col min="13842" max="13848" width="0" style="104" hidden="1" customWidth="1"/>
    <col min="13849" max="13849" width="10.140625" style="104" customWidth="1"/>
    <col min="13850" max="13850" width="10" style="104" customWidth="1"/>
    <col min="13851" max="13851" width="12.7109375" style="104" customWidth="1"/>
    <col min="13852" max="13852" width="13" style="104" customWidth="1"/>
    <col min="13853" max="13853" width="28.5703125" style="104" customWidth="1"/>
    <col min="13854" max="14080" width="11.5703125" style="104"/>
    <col min="14081" max="14081" width="6.140625" style="104" customWidth="1"/>
    <col min="14082" max="14083" width="0" style="104" hidden="1" customWidth="1"/>
    <col min="14084" max="14084" width="29.140625" style="104" customWidth="1"/>
    <col min="14085" max="14095" width="0" style="104" hidden="1" customWidth="1"/>
    <col min="14096" max="14096" width="19.5703125" style="104" customWidth="1"/>
    <col min="14097" max="14097" width="10.140625" style="104" customWidth="1"/>
    <col min="14098" max="14104" width="0" style="104" hidden="1" customWidth="1"/>
    <col min="14105" max="14105" width="10.140625" style="104" customWidth="1"/>
    <col min="14106" max="14106" width="10" style="104" customWidth="1"/>
    <col min="14107" max="14107" width="12.7109375" style="104" customWidth="1"/>
    <col min="14108" max="14108" width="13" style="104" customWidth="1"/>
    <col min="14109" max="14109" width="28.5703125" style="104" customWidth="1"/>
    <col min="14110" max="14336" width="11.5703125" style="104"/>
    <col min="14337" max="14337" width="6.140625" style="104" customWidth="1"/>
    <col min="14338" max="14339" width="0" style="104" hidden="1" customWidth="1"/>
    <col min="14340" max="14340" width="29.140625" style="104" customWidth="1"/>
    <col min="14341" max="14351" width="0" style="104" hidden="1" customWidth="1"/>
    <col min="14352" max="14352" width="19.5703125" style="104" customWidth="1"/>
    <col min="14353" max="14353" width="10.140625" style="104" customWidth="1"/>
    <col min="14354" max="14360" width="0" style="104" hidden="1" customWidth="1"/>
    <col min="14361" max="14361" width="10.140625" style="104" customWidth="1"/>
    <col min="14362" max="14362" width="10" style="104" customWidth="1"/>
    <col min="14363" max="14363" width="12.7109375" style="104" customWidth="1"/>
    <col min="14364" max="14364" width="13" style="104" customWidth="1"/>
    <col min="14365" max="14365" width="28.5703125" style="104" customWidth="1"/>
    <col min="14366" max="14592" width="11.5703125" style="104"/>
    <col min="14593" max="14593" width="6.140625" style="104" customWidth="1"/>
    <col min="14594" max="14595" width="0" style="104" hidden="1" customWidth="1"/>
    <col min="14596" max="14596" width="29.140625" style="104" customWidth="1"/>
    <col min="14597" max="14607" width="0" style="104" hidden="1" customWidth="1"/>
    <col min="14608" max="14608" width="19.5703125" style="104" customWidth="1"/>
    <col min="14609" max="14609" width="10.140625" style="104" customWidth="1"/>
    <col min="14610" max="14616" width="0" style="104" hidden="1" customWidth="1"/>
    <col min="14617" max="14617" width="10.140625" style="104" customWidth="1"/>
    <col min="14618" max="14618" width="10" style="104" customWidth="1"/>
    <col min="14619" max="14619" width="12.7109375" style="104" customWidth="1"/>
    <col min="14620" max="14620" width="13" style="104" customWidth="1"/>
    <col min="14621" max="14621" width="28.5703125" style="104" customWidth="1"/>
    <col min="14622" max="14848" width="11.5703125" style="104"/>
    <col min="14849" max="14849" width="6.140625" style="104" customWidth="1"/>
    <col min="14850" max="14851" width="0" style="104" hidden="1" customWidth="1"/>
    <col min="14852" max="14852" width="29.140625" style="104" customWidth="1"/>
    <col min="14853" max="14863" width="0" style="104" hidden="1" customWidth="1"/>
    <col min="14864" max="14864" width="19.5703125" style="104" customWidth="1"/>
    <col min="14865" max="14865" width="10.140625" style="104" customWidth="1"/>
    <col min="14866" max="14872" width="0" style="104" hidden="1" customWidth="1"/>
    <col min="14873" max="14873" width="10.140625" style="104" customWidth="1"/>
    <col min="14874" max="14874" width="10" style="104" customWidth="1"/>
    <col min="14875" max="14875" width="12.7109375" style="104" customWidth="1"/>
    <col min="14876" max="14876" width="13" style="104" customWidth="1"/>
    <col min="14877" max="14877" width="28.5703125" style="104" customWidth="1"/>
    <col min="14878" max="15104" width="11.5703125" style="104"/>
    <col min="15105" max="15105" width="6.140625" style="104" customWidth="1"/>
    <col min="15106" max="15107" width="0" style="104" hidden="1" customWidth="1"/>
    <col min="15108" max="15108" width="29.140625" style="104" customWidth="1"/>
    <col min="15109" max="15119" width="0" style="104" hidden="1" customWidth="1"/>
    <col min="15120" max="15120" width="19.5703125" style="104" customWidth="1"/>
    <col min="15121" max="15121" width="10.140625" style="104" customWidth="1"/>
    <col min="15122" max="15128" width="0" style="104" hidden="1" customWidth="1"/>
    <col min="15129" max="15129" width="10.140625" style="104" customWidth="1"/>
    <col min="15130" max="15130" width="10" style="104" customWidth="1"/>
    <col min="15131" max="15131" width="12.7109375" style="104" customWidth="1"/>
    <col min="15132" max="15132" width="13" style="104" customWidth="1"/>
    <col min="15133" max="15133" width="28.5703125" style="104" customWidth="1"/>
    <col min="15134" max="15360" width="11.5703125" style="104"/>
    <col min="15361" max="15361" width="6.140625" style="104" customWidth="1"/>
    <col min="15362" max="15363" width="0" style="104" hidden="1" customWidth="1"/>
    <col min="15364" max="15364" width="29.140625" style="104" customWidth="1"/>
    <col min="15365" max="15375" width="0" style="104" hidden="1" customWidth="1"/>
    <col min="15376" max="15376" width="19.5703125" style="104" customWidth="1"/>
    <col min="15377" max="15377" width="10.140625" style="104" customWidth="1"/>
    <col min="15378" max="15384" width="0" style="104" hidden="1" customWidth="1"/>
    <col min="15385" max="15385" width="10.140625" style="104" customWidth="1"/>
    <col min="15386" max="15386" width="10" style="104" customWidth="1"/>
    <col min="15387" max="15387" width="12.7109375" style="104" customWidth="1"/>
    <col min="15388" max="15388" width="13" style="104" customWidth="1"/>
    <col min="15389" max="15389" width="28.5703125" style="104" customWidth="1"/>
    <col min="15390" max="15616" width="11.5703125" style="104"/>
    <col min="15617" max="15617" width="6.140625" style="104" customWidth="1"/>
    <col min="15618" max="15619" width="0" style="104" hidden="1" customWidth="1"/>
    <col min="15620" max="15620" width="29.140625" style="104" customWidth="1"/>
    <col min="15621" max="15631" width="0" style="104" hidden="1" customWidth="1"/>
    <col min="15632" max="15632" width="19.5703125" style="104" customWidth="1"/>
    <col min="15633" max="15633" width="10.140625" style="104" customWidth="1"/>
    <col min="15634" max="15640" width="0" style="104" hidden="1" customWidth="1"/>
    <col min="15641" max="15641" width="10.140625" style="104" customWidth="1"/>
    <col min="15642" max="15642" width="10" style="104" customWidth="1"/>
    <col min="15643" max="15643" width="12.7109375" style="104" customWidth="1"/>
    <col min="15644" max="15644" width="13" style="104" customWidth="1"/>
    <col min="15645" max="15645" width="28.5703125" style="104" customWidth="1"/>
    <col min="15646" max="15872" width="11.5703125" style="104"/>
    <col min="15873" max="15873" width="6.140625" style="104" customWidth="1"/>
    <col min="15874" max="15875" width="0" style="104" hidden="1" customWidth="1"/>
    <col min="15876" max="15876" width="29.140625" style="104" customWidth="1"/>
    <col min="15877" max="15887" width="0" style="104" hidden="1" customWidth="1"/>
    <col min="15888" max="15888" width="19.5703125" style="104" customWidth="1"/>
    <col min="15889" max="15889" width="10.140625" style="104" customWidth="1"/>
    <col min="15890" max="15896" width="0" style="104" hidden="1" customWidth="1"/>
    <col min="15897" max="15897" width="10.140625" style="104" customWidth="1"/>
    <col min="15898" max="15898" width="10" style="104" customWidth="1"/>
    <col min="15899" max="15899" width="12.7109375" style="104" customWidth="1"/>
    <col min="15900" max="15900" width="13" style="104" customWidth="1"/>
    <col min="15901" max="15901" width="28.5703125" style="104" customWidth="1"/>
    <col min="15902" max="16128" width="11.5703125" style="104"/>
    <col min="16129" max="16129" width="6.140625" style="104" customWidth="1"/>
    <col min="16130" max="16131" width="0" style="104" hidden="1" customWidth="1"/>
    <col min="16132" max="16132" width="29.140625" style="104" customWidth="1"/>
    <col min="16133" max="16143" width="0" style="104" hidden="1" customWidth="1"/>
    <col min="16144" max="16144" width="19.5703125" style="104" customWidth="1"/>
    <col min="16145" max="16145" width="10.140625" style="104" customWidth="1"/>
    <col min="16146" max="16152" width="0" style="104" hidden="1" customWidth="1"/>
    <col min="16153" max="16153" width="10.140625" style="104" customWidth="1"/>
    <col min="16154" max="16154" width="10" style="104" customWidth="1"/>
    <col min="16155" max="16155" width="12.7109375" style="104" customWidth="1"/>
    <col min="16156" max="16156" width="13" style="104" customWidth="1"/>
    <col min="16157" max="16157" width="28.5703125" style="104" customWidth="1"/>
    <col min="16158" max="16384" width="11.5703125" style="104"/>
  </cols>
  <sheetData>
    <row r="1" spans="1:28" customFormat="1" ht="75" customHeight="1" x14ac:dyDescent="0.25">
      <c r="A1" s="290" t="s">
        <v>188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97"/>
      <c r="Y1" s="271" t="s">
        <v>6</v>
      </c>
      <c r="Z1" s="271"/>
      <c r="AA1" s="271"/>
      <c r="AB1" s="271"/>
    </row>
    <row r="2" spans="1:28" customFormat="1" ht="85.5" customHeight="1" x14ac:dyDescent="0.25">
      <c r="A2" s="276" t="s">
        <v>202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</row>
    <row r="3" spans="1:28" ht="18.75" x14ac:dyDescent="0.3">
      <c r="A3" s="98"/>
      <c r="B3" s="98"/>
      <c r="C3" s="99"/>
      <c r="D3" s="100">
        <v>1300000</v>
      </c>
      <c r="E3" s="101"/>
      <c r="F3" s="100"/>
      <c r="G3" s="98"/>
      <c r="H3" s="98"/>
      <c r="I3" s="98"/>
      <c r="J3" s="102"/>
      <c r="K3" s="102"/>
      <c r="L3" s="102"/>
      <c r="M3" s="103"/>
      <c r="O3" s="105"/>
      <c r="P3" s="105"/>
      <c r="Q3" s="105"/>
      <c r="R3" s="106"/>
      <c r="S3" s="107"/>
      <c r="W3" s="105"/>
      <c r="X3" s="110"/>
      <c r="Y3" s="110"/>
      <c r="Z3" s="111"/>
      <c r="AA3" s="111"/>
      <c r="AB3" s="112"/>
    </row>
    <row r="4" spans="1:28" s="115" customFormat="1" x14ac:dyDescent="0.25">
      <c r="A4" s="291" t="s">
        <v>80</v>
      </c>
      <c r="B4" s="113"/>
      <c r="C4" s="292" t="s">
        <v>81</v>
      </c>
      <c r="D4" s="291" t="s">
        <v>82</v>
      </c>
      <c r="E4" s="291" t="s">
        <v>83</v>
      </c>
      <c r="F4" s="113"/>
      <c r="G4" s="293" t="s">
        <v>84</v>
      </c>
      <c r="H4" s="114"/>
      <c r="I4" s="114" t="s">
        <v>85</v>
      </c>
      <c r="J4" s="293" t="s">
        <v>86</v>
      </c>
      <c r="K4" s="114" t="s">
        <v>87</v>
      </c>
      <c r="L4" s="294" t="s">
        <v>81</v>
      </c>
      <c r="M4" s="285" t="s">
        <v>88</v>
      </c>
      <c r="N4" s="286" t="s">
        <v>89</v>
      </c>
      <c r="O4" s="287" t="s">
        <v>90</v>
      </c>
      <c r="P4" s="288" t="s">
        <v>91</v>
      </c>
      <c r="Q4" s="288" t="s">
        <v>92</v>
      </c>
      <c r="R4" s="289" t="s">
        <v>93</v>
      </c>
      <c r="S4" s="289"/>
      <c r="T4" s="289"/>
      <c r="U4" s="289"/>
      <c r="V4" s="289"/>
      <c r="W4" s="289"/>
      <c r="X4" s="289" t="s">
        <v>94</v>
      </c>
      <c r="Y4" s="288" t="s">
        <v>95</v>
      </c>
      <c r="Z4" s="289" t="s">
        <v>96</v>
      </c>
      <c r="AA4" s="289" t="s">
        <v>97</v>
      </c>
      <c r="AB4" s="295" t="s">
        <v>203</v>
      </c>
    </row>
    <row r="5" spans="1:28" s="115" customFormat="1" ht="78.75" x14ac:dyDescent="0.25">
      <c r="A5" s="291"/>
      <c r="B5" s="113"/>
      <c r="C5" s="292"/>
      <c r="D5" s="291"/>
      <c r="E5" s="291"/>
      <c r="F5" s="113"/>
      <c r="G5" s="293"/>
      <c r="H5" s="114"/>
      <c r="I5" s="114" t="s">
        <v>98</v>
      </c>
      <c r="J5" s="293"/>
      <c r="K5" s="114" t="s">
        <v>99</v>
      </c>
      <c r="L5" s="294"/>
      <c r="M5" s="285"/>
      <c r="N5" s="286"/>
      <c r="O5" s="287"/>
      <c r="P5" s="288"/>
      <c r="Q5" s="288"/>
      <c r="R5" s="116" t="s">
        <v>100</v>
      </c>
      <c r="S5" s="117" t="s">
        <v>101</v>
      </c>
      <c r="T5" s="118" t="s">
        <v>102</v>
      </c>
      <c r="U5" s="116" t="s">
        <v>103</v>
      </c>
      <c r="V5" s="119"/>
      <c r="W5" s="120" t="s">
        <v>104</v>
      </c>
      <c r="X5" s="289"/>
      <c r="Y5" s="288"/>
      <c r="Z5" s="289"/>
      <c r="AA5" s="289"/>
      <c r="AB5" s="295"/>
    </row>
    <row r="6" spans="1:28" s="115" customFormat="1" ht="24" hidden="1" x14ac:dyDescent="0.25">
      <c r="A6" s="121">
        <v>1</v>
      </c>
      <c r="B6" s="121"/>
      <c r="C6" s="122">
        <v>2</v>
      </c>
      <c r="D6" s="121">
        <v>2</v>
      </c>
      <c r="E6" s="123">
        <v>4</v>
      </c>
      <c r="F6" s="121"/>
      <c r="G6" s="124"/>
      <c r="H6" s="124"/>
      <c r="I6" s="124"/>
      <c r="J6" s="124"/>
      <c r="K6" s="113"/>
      <c r="L6" s="113"/>
      <c r="M6" s="125">
        <v>5</v>
      </c>
      <c r="N6" s="126" t="s">
        <v>105</v>
      </c>
      <c r="O6" s="127" t="s">
        <v>106</v>
      </c>
      <c r="P6" s="127">
        <v>3</v>
      </c>
      <c r="Q6" s="127" t="s">
        <v>107</v>
      </c>
      <c r="R6" s="126">
        <v>6</v>
      </c>
      <c r="S6" s="128" t="s">
        <v>108</v>
      </c>
      <c r="T6" s="128" t="s">
        <v>108</v>
      </c>
      <c r="U6" s="129">
        <v>7</v>
      </c>
      <c r="V6" s="128" t="s">
        <v>108</v>
      </c>
      <c r="W6" s="121">
        <v>8</v>
      </c>
      <c r="X6" s="130" t="s">
        <v>109</v>
      </c>
      <c r="Y6" s="131">
        <v>10</v>
      </c>
      <c r="Z6" s="132">
        <v>11</v>
      </c>
      <c r="AA6" s="132" t="s">
        <v>110</v>
      </c>
      <c r="AB6" s="77" t="e">
        <f>AA6*1%</f>
        <v>#VALUE!</v>
      </c>
    </row>
    <row r="7" spans="1:28" s="150" customFormat="1" ht="31.5" x14ac:dyDescent="0.25">
      <c r="A7" s="73">
        <v>1</v>
      </c>
      <c r="B7" s="133" t="str">
        <f>INDEX([1]DS!$C$6:$C$343,MATCH(D7,[1]DS!$B$6:$B$343,0))</f>
        <v>0016100006543008</v>
      </c>
      <c r="C7" s="134" t="s">
        <v>111</v>
      </c>
      <c r="D7" s="74" t="s">
        <v>38</v>
      </c>
      <c r="E7" s="135" t="s">
        <v>112</v>
      </c>
      <c r="F7" s="74" t="s">
        <v>113</v>
      </c>
      <c r="G7" s="136" t="s">
        <v>114</v>
      </c>
      <c r="H7" s="136"/>
      <c r="I7" s="136" t="s">
        <v>115</v>
      </c>
      <c r="J7" s="74" t="s">
        <v>116</v>
      </c>
      <c r="K7" s="137" t="s">
        <v>117</v>
      </c>
      <c r="L7" s="137" t="s">
        <v>111</v>
      </c>
      <c r="M7" s="138" t="s">
        <v>118</v>
      </c>
      <c r="N7" s="139" t="s">
        <v>119</v>
      </c>
      <c r="O7" s="140">
        <v>8</v>
      </c>
      <c r="P7" s="141" t="s">
        <v>120</v>
      </c>
      <c r="Q7" s="142">
        <v>5.68</v>
      </c>
      <c r="R7" s="143">
        <v>4.9800000000000004</v>
      </c>
      <c r="S7" s="144" t="e">
        <f>U7+W7+#REF!</f>
        <v>#REF!</v>
      </c>
      <c r="T7" s="145"/>
      <c r="U7" s="144">
        <f t="shared" ref="U7:U15" si="0">ROUND(R7*T7/100,4)</f>
        <v>0</v>
      </c>
      <c r="V7" s="146">
        <f t="shared" ref="V7:V15" si="1">R7*T7*$D$3/100</f>
        <v>0</v>
      </c>
      <c r="W7" s="147">
        <v>0.7</v>
      </c>
      <c r="X7" s="148">
        <f t="shared" ref="X7:X15" si="2">Q7*$D$3</f>
        <v>7384000</v>
      </c>
      <c r="Y7" s="149">
        <v>1.2</v>
      </c>
      <c r="Z7" s="148">
        <v>3</v>
      </c>
      <c r="AA7" s="148">
        <v>24374016</v>
      </c>
      <c r="AB7" s="77">
        <f>AA7*1/100</f>
        <v>243740.16</v>
      </c>
    </row>
    <row r="8" spans="1:28" s="152" customFormat="1" ht="38.25" x14ac:dyDescent="0.25">
      <c r="A8" s="73">
        <v>2</v>
      </c>
      <c r="B8" s="73" t="str">
        <f>INDEX([1]DS!$C$6:$C$343,MATCH(D8,[1]DS!$B$6:$B$343,0))</f>
        <v>0016100006781009</v>
      </c>
      <c r="C8" s="134" t="s">
        <v>121</v>
      </c>
      <c r="D8" s="74" t="s">
        <v>13</v>
      </c>
      <c r="E8" s="135" t="s">
        <v>122</v>
      </c>
      <c r="F8" s="74" t="s">
        <v>113</v>
      </c>
      <c r="G8" s="136"/>
      <c r="H8" s="136"/>
      <c r="I8" s="136" t="s">
        <v>123</v>
      </c>
      <c r="J8" s="74" t="s">
        <v>124</v>
      </c>
      <c r="K8" s="137" t="s">
        <v>125</v>
      </c>
      <c r="L8" s="137" t="s">
        <v>121</v>
      </c>
      <c r="M8" s="151" t="s">
        <v>126</v>
      </c>
      <c r="N8" s="139" t="s">
        <v>119</v>
      </c>
      <c r="O8" s="140">
        <v>9</v>
      </c>
      <c r="P8" s="141" t="s">
        <v>144</v>
      </c>
      <c r="Q8" s="142">
        <v>5.7283999999999997</v>
      </c>
      <c r="R8" s="143">
        <v>4.9800000000000004</v>
      </c>
      <c r="S8" s="144" t="e">
        <f>U8+W8+#REF!</f>
        <v>#REF!</v>
      </c>
      <c r="T8" s="145">
        <v>7</v>
      </c>
      <c r="U8" s="144">
        <f t="shared" si="0"/>
        <v>0.34860000000000002</v>
      </c>
      <c r="V8" s="146">
        <f t="shared" si="1"/>
        <v>453180</v>
      </c>
      <c r="W8" s="147">
        <v>0.35</v>
      </c>
      <c r="X8" s="148">
        <f t="shared" si="2"/>
        <v>7446920</v>
      </c>
      <c r="Y8" s="149">
        <v>1.2</v>
      </c>
      <c r="Z8" s="148">
        <v>3</v>
      </c>
      <c r="AA8" s="148">
        <v>24652944</v>
      </c>
      <c r="AB8" s="77">
        <f t="shared" ref="AB8:AB15" si="3">AA8*1/100</f>
        <v>246529.44</v>
      </c>
    </row>
    <row r="9" spans="1:28" s="150" customFormat="1" ht="38.25" x14ac:dyDescent="0.25">
      <c r="A9" s="73">
        <v>3</v>
      </c>
      <c r="B9" s="133" t="str">
        <f>INDEX([1]DS!$C$6:$C$343,MATCH(D9,[1]DS!$B$6:$B$343,0))</f>
        <v>0016100006783001</v>
      </c>
      <c r="C9" s="134" t="s">
        <v>127</v>
      </c>
      <c r="D9" s="74" t="s">
        <v>12</v>
      </c>
      <c r="E9" s="135" t="s">
        <v>128</v>
      </c>
      <c r="F9" s="153" t="s">
        <v>129</v>
      </c>
      <c r="G9" s="154"/>
      <c r="H9" s="154"/>
      <c r="I9" s="154" t="s">
        <v>123</v>
      </c>
      <c r="J9" s="153" t="s">
        <v>130</v>
      </c>
      <c r="K9" s="155" t="s">
        <v>131</v>
      </c>
      <c r="L9" s="155" t="s">
        <v>127</v>
      </c>
      <c r="M9" s="156" t="s">
        <v>132</v>
      </c>
      <c r="N9" s="139" t="s">
        <v>133</v>
      </c>
      <c r="O9" s="140">
        <v>10</v>
      </c>
      <c r="P9" s="141" t="s">
        <v>120</v>
      </c>
      <c r="Q9" s="142">
        <v>5.33</v>
      </c>
      <c r="R9" s="143">
        <v>4.8899999999999997</v>
      </c>
      <c r="S9" s="144" t="e">
        <f>U9+W9+#REF!</f>
        <v>#REF!</v>
      </c>
      <c r="T9" s="145">
        <v>9</v>
      </c>
      <c r="U9" s="144">
        <f t="shared" si="0"/>
        <v>0.44009999999999999</v>
      </c>
      <c r="V9" s="157">
        <f t="shared" si="1"/>
        <v>572130</v>
      </c>
      <c r="W9" s="147">
        <v>0.35</v>
      </c>
      <c r="X9" s="148">
        <f t="shared" si="2"/>
        <v>6929000</v>
      </c>
      <c r="Y9" s="149">
        <v>1.2</v>
      </c>
      <c r="Z9" s="148">
        <v>3</v>
      </c>
      <c r="AA9" s="148">
        <v>28590120</v>
      </c>
      <c r="AB9" s="77">
        <f t="shared" si="3"/>
        <v>285901.2</v>
      </c>
    </row>
    <row r="10" spans="1:28" s="152" customFormat="1" ht="31.5" x14ac:dyDescent="0.25">
      <c r="A10" s="73">
        <v>4</v>
      </c>
      <c r="B10" s="133" t="str">
        <f>INDEX([1]DS!$C$6:$C$343,MATCH(D10,[1]DS!$B$6:$B$343,0))</f>
        <v>0016100006708007</v>
      </c>
      <c r="C10" s="134" t="s">
        <v>134</v>
      </c>
      <c r="D10" s="74" t="s">
        <v>15</v>
      </c>
      <c r="E10" s="135" t="s">
        <v>135</v>
      </c>
      <c r="F10" s="74" t="s">
        <v>113</v>
      </c>
      <c r="G10" s="136"/>
      <c r="H10" s="136" t="s">
        <v>136</v>
      </c>
      <c r="I10" s="136" t="s">
        <v>136</v>
      </c>
      <c r="J10" s="74" t="s">
        <v>137</v>
      </c>
      <c r="K10" s="137" t="s">
        <v>138</v>
      </c>
      <c r="L10" s="137" t="s">
        <v>134</v>
      </c>
      <c r="M10" s="151" t="s">
        <v>139</v>
      </c>
      <c r="N10" s="139" t="s">
        <v>119</v>
      </c>
      <c r="O10" s="140">
        <v>7</v>
      </c>
      <c r="P10" s="141" t="s">
        <v>120</v>
      </c>
      <c r="Q10" s="142">
        <v>4.9000000000000004</v>
      </c>
      <c r="R10" s="143">
        <v>4.6500000000000004</v>
      </c>
      <c r="S10" s="144" t="e">
        <f>U10+W10+#REF!</f>
        <v>#REF!</v>
      </c>
      <c r="T10" s="145"/>
      <c r="U10" s="144">
        <f t="shared" si="0"/>
        <v>0</v>
      </c>
      <c r="V10" s="146">
        <f t="shared" si="1"/>
        <v>0</v>
      </c>
      <c r="W10" s="136">
        <v>0.25</v>
      </c>
      <c r="X10" s="148">
        <f t="shared" si="2"/>
        <v>6370000</v>
      </c>
      <c r="Y10" s="149">
        <v>1.2</v>
      </c>
      <c r="Z10" s="148">
        <v>3</v>
      </c>
      <c r="AA10" s="148">
        <v>26283600</v>
      </c>
      <c r="AB10" s="77">
        <f t="shared" si="3"/>
        <v>262836</v>
      </c>
    </row>
    <row r="11" spans="1:28" s="150" customFormat="1" ht="38.25" x14ac:dyDescent="0.25">
      <c r="A11" s="73">
        <v>5</v>
      </c>
      <c r="B11" s="158" t="str">
        <f>INDEX([1]DS!$C$6:$C$343,MATCH(D11,[1]DS!$B$6:$B$343,0))</f>
        <v>0016100006715006</v>
      </c>
      <c r="C11" s="134" t="s">
        <v>140</v>
      </c>
      <c r="D11" s="74" t="s">
        <v>11</v>
      </c>
      <c r="E11" s="135" t="s">
        <v>141</v>
      </c>
      <c r="F11" s="159" t="s">
        <v>113</v>
      </c>
      <c r="G11" s="160"/>
      <c r="H11" s="160"/>
      <c r="I11" s="160" t="s">
        <v>136</v>
      </c>
      <c r="J11" s="159" t="s">
        <v>142</v>
      </c>
      <c r="K11" s="161" t="s">
        <v>143</v>
      </c>
      <c r="L11" s="161" t="s">
        <v>140</v>
      </c>
      <c r="M11" s="151" t="s">
        <v>139</v>
      </c>
      <c r="N11" s="139" t="s">
        <v>119</v>
      </c>
      <c r="O11" s="140">
        <v>8</v>
      </c>
      <c r="P11" s="141" t="s">
        <v>144</v>
      </c>
      <c r="Q11" s="142">
        <v>3.99</v>
      </c>
      <c r="R11" s="143">
        <v>4.6500000000000004</v>
      </c>
      <c r="S11" s="144" t="e">
        <f>U11+W11+#REF!</f>
        <v>#REF!</v>
      </c>
      <c r="T11" s="145"/>
      <c r="U11" s="144">
        <f t="shared" si="0"/>
        <v>0</v>
      </c>
      <c r="V11" s="162">
        <f t="shared" si="1"/>
        <v>0</v>
      </c>
      <c r="W11" s="136"/>
      <c r="X11" s="148">
        <f t="shared" si="2"/>
        <v>5187000</v>
      </c>
      <c r="Y11" s="149">
        <v>0.96</v>
      </c>
      <c r="Z11" s="148">
        <v>3</v>
      </c>
      <c r="AA11" s="148">
        <v>21402360</v>
      </c>
      <c r="AB11" s="77">
        <f t="shared" si="3"/>
        <v>214023.6</v>
      </c>
    </row>
    <row r="12" spans="1:28" s="150" customFormat="1" ht="38.25" x14ac:dyDescent="0.25">
      <c r="A12" s="73">
        <v>6</v>
      </c>
      <c r="B12" s="133" t="str">
        <f>INDEX([1]DS!$C$6:$C$343,MATCH(D12,[1]DS!$B$6:$B$343,0))</f>
        <v>0016100006519002</v>
      </c>
      <c r="C12" s="134" t="s">
        <v>145</v>
      </c>
      <c r="D12" s="74" t="s">
        <v>8</v>
      </c>
      <c r="E12" s="135" t="s">
        <v>141</v>
      </c>
      <c r="F12" s="74" t="s">
        <v>113</v>
      </c>
      <c r="G12" s="136"/>
      <c r="H12" s="136"/>
      <c r="I12" s="136" t="s">
        <v>146</v>
      </c>
      <c r="J12" s="74" t="s">
        <v>147</v>
      </c>
      <c r="K12" s="137" t="s">
        <v>148</v>
      </c>
      <c r="L12" s="137" t="s">
        <v>145</v>
      </c>
      <c r="M12" s="151" t="s">
        <v>139</v>
      </c>
      <c r="N12" s="139" t="s">
        <v>119</v>
      </c>
      <c r="O12" s="140">
        <v>5</v>
      </c>
      <c r="P12" s="141" t="s">
        <v>120</v>
      </c>
      <c r="Q12" s="142">
        <v>4.32</v>
      </c>
      <c r="R12" s="143">
        <v>3.66</v>
      </c>
      <c r="S12" s="144" t="e">
        <f>U12+W12+#REF!</f>
        <v>#REF!</v>
      </c>
      <c r="T12" s="145"/>
      <c r="U12" s="144">
        <f t="shared" si="0"/>
        <v>0</v>
      </c>
      <c r="V12" s="146">
        <f t="shared" si="1"/>
        <v>0</v>
      </c>
      <c r="W12" s="120"/>
      <c r="X12" s="148">
        <f t="shared" si="2"/>
        <v>5616000</v>
      </c>
      <c r="Y12" s="149">
        <v>1.2</v>
      </c>
      <c r="Z12" s="148">
        <v>3</v>
      </c>
      <c r="AA12" s="148">
        <v>25049880</v>
      </c>
      <c r="AB12" s="77">
        <f t="shared" si="3"/>
        <v>250498.8</v>
      </c>
    </row>
    <row r="13" spans="1:28" s="152" customFormat="1" ht="31.5" x14ac:dyDescent="0.25">
      <c r="A13" s="73">
        <v>7</v>
      </c>
      <c r="B13" s="158" t="str">
        <f>INDEX([1]DS!$C$6:$C$343,MATCH(D13,[1]DS!$B$6:$B$343,0))</f>
        <v>0016100006563001</v>
      </c>
      <c r="C13" s="134" t="s">
        <v>149</v>
      </c>
      <c r="D13" s="74" t="s">
        <v>14</v>
      </c>
      <c r="E13" s="135" t="s">
        <v>150</v>
      </c>
      <c r="F13" s="159" t="s">
        <v>113</v>
      </c>
      <c r="G13" s="160" t="s">
        <v>114</v>
      </c>
      <c r="H13" s="160"/>
      <c r="I13" s="160" t="s">
        <v>136</v>
      </c>
      <c r="J13" s="159" t="s">
        <v>151</v>
      </c>
      <c r="K13" s="161" t="s">
        <v>152</v>
      </c>
      <c r="L13" s="161" t="s">
        <v>149</v>
      </c>
      <c r="M13" s="151" t="s">
        <v>126</v>
      </c>
      <c r="N13" s="139" t="s">
        <v>119</v>
      </c>
      <c r="O13" s="140">
        <v>6</v>
      </c>
      <c r="P13" s="141" t="s">
        <v>120</v>
      </c>
      <c r="Q13" s="142">
        <v>3.35</v>
      </c>
      <c r="R13" s="143">
        <v>4.32</v>
      </c>
      <c r="S13" s="144" t="e">
        <f>U13+W13+#REF!</f>
        <v>#REF!</v>
      </c>
      <c r="T13" s="145"/>
      <c r="U13" s="144">
        <f t="shared" si="0"/>
        <v>0</v>
      </c>
      <c r="V13" s="162">
        <f t="shared" si="1"/>
        <v>0</v>
      </c>
      <c r="W13" s="136">
        <v>0.35</v>
      </c>
      <c r="X13" s="148">
        <f t="shared" si="2"/>
        <v>4355000</v>
      </c>
      <c r="Y13" s="149">
        <v>1.2</v>
      </c>
      <c r="Z13" s="148">
        <v>3</v>
      </c>
      <c r="AA13" s="148">
        <v>20275920</v>
      </c>
      <c r="AB13" s="77">
        <f t="shared" si="3"/>
        <v>202759.2</v>
      </c>
    </row>
    <row r="14" spans="1:28" s="152" customFormat="1" ht="38.25" x14ac:dyDescent="0.25">
      <c r="A14" s="73">
        <v>8</v>
      </c>
      <c r="B14" s="133" t="str">
        <f>INDEX([1]DS!$C$6:$C$343,MATCH(D14,[1]DS!$B$6:$B$343,0))</f>
        <v>0016100006719001</v>
      </c>
      <c r="C14" s="134" t="s">
        <v>153</v>
      </c>
      <c r="D14" s="74" t="s">
        <v>41</v>
      </c>
      <c r="E14" s="135" t="s">
        <v>154</v>
      </c>
      <c r="F14" s="74" t="s">
        <v>113</v>
      </c>
      <c r="G14" s="136"/>
      <c r="H14" s="136"/>
      <c r="I14" s="136" t="s">
        <v>146</v>
      </c>
      <c r="J14" s="74" t="s">
        <v>155</v>
      </c>
      <c r="K14" s="137" t="s">
        <v>156</v>
      </c>
      <c r="L14" s="137" t="s">
        <v>153</v>
      </c>
      <c r="M14" s="151" t="s">
        <v>139</v>
      </c>
      <c r="N14" s="163" t="s">
        <v>119</v>
      </c>
      <c r="O14" s="139">
        <v>3</v>
      </c>
      <c r="P14" s="164" t="s">
        <v>144</v>
      </c>
      <c r="Q14" s="142">
        <v>3.66</v>
      </c>
      <c r="R14" s="143">
        <v>3</v>
      </c>
      <c r="S14" s="144" t="e">
        <f>U14+W14+#REF!</f>
        <v>#REF!</v>
      </c>
      <c r="T14" s="145"/>
      <c r="U14" s="144">
        <f t="shared" si="0"/>
        <v>0</v>
      </c>
      <c r="V14" s="146">
        <f t="shared" si="1"/>
        <v>0</v>
      </c>
      <c r="W14" s="136">
        <v>0.35</v>
      </c>
      <c r="X14" s="148">
        <f t="shared" si="2"/>
        <v>4758000</v>
      </c>
      <c r="Y14" s="149">
        <v>0.96</v>
      </c>
      <c r="Z14" s="148">
        <v>3</v>
      </c>
      <c r="AA14" s="148">
        <v>19632240</v>
      </c>
      <c r="AB14" s="77">
        <f t="shared" si="3"/>
        <v>196322.4</v>
      </c>
    </row>
    <row r="15" spans="1:28" s="152" customFormat="1" ht="38.25" x14ac:dyDescent="0.25">
      <c r="A15" s="73">
        <v>9</v>
      </c>
      <c r="B15" s="133" t="str">
        <f>INDEX([1]DS!$C$6:$C$343,MATCH(D15,[1]DS!$B$6:$B$343,0))</f>
        <v>0016100006711008</v>
      </c>
      <c r="C15" s="165" t="s">
        <v>157</v>
      </c>
      <c r="D15" s="74" t="s">
        <v>61</v>
      </c>
      <c r="E15" s="135" t="s">
        <v>141</v>
      </c>
      <c r="F15" s="74" t="s">
        <v>113</v>
      </c>
      <c r="G15" s="136" t="s">
        <v>114</v>
      </c>
      <c r="H15" s="74"/>
      <c r="I15" s="74" t="s">
        <v>146</v>
      </c>
      <c r="J15" s="74"/>
      <c r="K15" s="166">
        <v>1603205189653</v>
      </c>
      <c r="L15" s="166" t="s">
        <v>157</v>
      </c>
      <c r="M15" s="167" t="s">
        <v>118</v>
      </c>
      <c r="N15" s="136" t="s">
        <v>119</v>
      </c>
      <c r="O15" s="136">
        <v>4</v>
      </c>
      <c r="P15" s="141" t="s">
        <v>120</v>
      </c>
      <c r="Q15" s="142">
        <v>3.66</v>
      </c>
      <c r="R15" s="168">
        <v>3.33</v>
      </c>
      <c r="S15" s="144" t="e">
        <f>U15+W15+#REF!</f>
        <v>#REF!</v>
      </c>
      <c r="T15" s="169"/>
      <c r="U15" s="144">
        <f t="shared" si="0"/>
        <v>0</v>
      </c>
      <c r="V15" s="146">
        <f t="shared" si="1"/>
        <v>0</v>
      </c>
      <c r="W15" s="169"/>
      <c r="X15" s="148">
        <f t="shared" si="2"/>
        <v>4758000</v>
      </c>
      <c r="Y15" s="149">
        <v>1.2</v>
      </c>
      <c r="Z15" s="148">
        <v>3</v>
      </c>
      <c r="AA15" s="148">
        <v>19632240</v>
      </c>
      <c r="AB15" s="77">
        <f t="shared" si="3"/>
        <v>196322.4</v>
      </c>
    </row>
    <row r="16" spans="1:28" ht="23.25" customHeight="1" x14ac:dyDescent="0.25">
      <c r="A16" s="284" t="s">
        <v>158</v>
      </c>
      <c r="B16" s="284"/>
      <c r="C16" s="284"/>
      <c r="D16" s="284"/>
      <c r="E16" s="284"/>
      <c r="F16" s="284"/>
      <c r="G16" s="284"/>
      <c r="H16" s="284"/>
      <c r="I16" s="284"/>
      <c r="J16" s="284"/>
      <c r="K16" s="284"/>
      <c r="L16" s="284"/>
      <c r="M16" s="284"/>
      <c r="N16" s="284"/>
      <c r="O16" s="284"/>
      <c r="P16" s="284"/>
      <c r="Q16" s="284"/>
      <c r="R16" s="284"/>
      <c r="S16" s="284"/>
      <c r="T16" s="284"/>
      <c r="U16" s="284"/>
      <c r="V16" s="284"/>
      <c r="W16" s="284"/>
      <c r="X16" s="284"/>
      <c r="Y16" s="284"/>
      <c r="Z16" s="284"/>
      <c r="AA16" s="284"/>
      <c r="AB16" s="170">
        <f>SUM(AB7:AB15)</f>
        <v>2098933.2000000002</v>
      </c>
    </row>
    <row r="17" spans="4:28" x14ac:dyDescent="0.25">
      <c r="D17" s="81"/>
      <c r="E17" s="81"/>
      <c r="F17" s="82"/>
      <c r="G17" s="81"/>
      <c r="V17" s="175"/>
    </row>
    <row r="18" spans="4:28" x14ac:dyDescent="0.25">
      <c r="D18" s="278" t="s">
        <v>44</v>
      </c>
      <c r="E18" s="278"/>
      <c r="F18" s="83">
        <f>J16*30%</f>
        <v>0</v>
      </c>
      <c r="G18" s="84" t="s">
        <v>33</v>
      </c>
      <c r="P18" s="83">
        <f>AB16*30%</f>
        <v>629679.96000000008</v>
      </c>
      <c r="Q18" s="84" t="s">
        <v>33</v>
      </c>
      <c r="V18" s="175"/>
    </row>
    <row r="19" spans="4:28" x14ac:dyDescent="0.25">
      <c r="D19" s="278" t="s">
        <v>45</v>
      </c>
      <c r="E19" s="278"/>
      <c r="F19" s="83">
        <f>J16*70%</f>
        <v>0</v>
      </c>
      <c r="G19" s="84" t="s">
        <v>33</v>
      </c>
      <c r="P19" s="83">
        <f>AB16*70%</f>
        <v>1469253.24</v>
      </c>
      <c r="Q19" s="84" t="s">
        <v>33</v>
      </c>
      <c r="V19" s="175"/>
    </row>
    <row r="20" spans="4:28" x14ac:dyDescent="0.25">
      <c r="D20" s="87"/>
      <c r="E20" s="87"/>
      <c r="F20" s="88"/>
      <c r="G20" s="87"/>
      <c r="V20" s="175"/>
    </row>
    <row r="21" spans="4:28" x14ac:dyDescent="0.25">
      <c r="V21" s="175"/>
      <c r="Y21" s="281" t="s">
        <v>217</v>
      </c>
      <c r="Z21" s="281"/>
      <c r="AA21" s="281"/>
      <c r="AB21" s="281"/>
    </row>
    <row r="22" spans="4:28" ht="15.75" customHeight="1" x14ac:dyDescent="0.25">
      <c r="D22" s="282" t="s">
        <v>37</v>
      </c>
      <c r="E22" s="282"/>
      <c r="F22" s="282"/>
      <c r="V22" s="175"/>
      <c r="Y22" s="282" t="s">
        <v>47</v>
      </c>
      <c r="Z22" s="282"/>
      <c r="AA22" s="282"/>
      <c r="AB22" s="282"/>
    </row>
    <row r="23" spans="4:28" ht="16.5" x14ac:dyDescent="0.25">
      <c r="V23" s="175"/>
      <c r="Y23" s="283" t="s">
        <v>36</v>
      </c>
      <c r="Z23" s="283"/>
      <c r="AA23" s="283"/>
      <c r="AB23" s="283"/>
    </row>
    <row r="24" spans="4:28" x14ac:dyDescent="0.25">
      <c r="V24" s="175"/>
    </row>
    <row r="25" spans="4:28" x14ac:dyDescent="0.25">
      <c r="V25" s="175"/>
    </row>
    <row r="26" spans="4:28" x14ac:dyDescent="0.25">
      <c r="V26" s="175"/>
    </row>
    <row r="27" spans="4:28" x14ac:dyDescent="0.25">
      <c r="V27" s="175"/>
    </row>
    <row r="28" spans="4:28" ht="18.75" customHeight="1" x14ac:dyDescent="0.3">
      <c r="D28" s="279" t="s">
        <v>14</v>
      </c>
      <c r="E28" s="279"/>
      <c r="F28" s="279"/>
      <c r="V28" s="175"/>
      <c r="Y28" s="279" t="s">
        <v>13</v>
      </c>
      <c r="Z28" s="279"/>
      <c r="AA28" s="279"/>
      <c r="AB28" s="279"/>
    </row>
    <row r="29" spans="4:28" x14ac:dyDescent="0.25">
      <c r="V29" s="175"/>
    </row>
    <row r="30" spans="4:28" x14ac:dyDescent="0.25">
      <c r="V30" s="175"/>
    </row>
    <row r="31" spans="4:28" x14ac:dyDescent="0.25">
      <c r="D31" s="179"/>
      <c r="E31" s="180"/>
      <c r="F31" s="179"/>
      <c r="G31" s="171" t="s">
        <v>159</v>
      </c>
      <c r="V31" s="175"/>
    </row>
    <row r="32" spans="4:28" x14ac:dyDescent="0.25">
      <c r="V32" s="175"/>
    </row>
    <row r="33" spans="22:22" x14ac:dyDescent="0.25">
      <c r="V33" s="175"/>
    </row>
    <row r="34" spans="22:22" x14ac:dyDescent="0.25">
      <c r="V34" s="181"/>
    </row>
  </sheetData>
  <mergeCells count="30">
    <mergeCell ref="A1:P1"/>
    <mergeCell ref="Y1:AB1"/>
    <mergeCell ref="A2:AB2"/>
    <mergeCell ref="A4:A5"/>
    <mergeCell ref="C4:C5"/>
    <mergeCell ref="D4:D5"/>
    <mergeCell ref="E4:E5"/>
    <mergeCell ref="G4:G5"/>
    <mergeCell ref="J4:J5"/>
    <mergeCell ref="L4:L5"/>
    <mergeCell ref="AB4:AB5"/>
    <mergeCell ref="A16:AA16"/>
    <mergeCell ref="M4:M5"/>
    <mergeCell ref="N4:N5"/>
    <mergeCell ref="O4:O5"/>
    <mergeCell ref="P4:P5"/>
    <mergeCell ref="Q4:Q5"/>
    <mergeCell ref="R4:W4"/>
    <mergeCell ref="X4:X5"/>
    <mergeCell ref="Y4:Y5"/>
    <mergeCell ref="Z4:Z5"/>
    <mergeCell ref="AA4:AA5"/>
    <mergeCell ref="D28:F28"/>
    <mergeCell ref="Y22:AB22"/>
    <mergeCell ref="Y23:AB23"/>
    <mergeCell ref="Y28:AB28"/>
    <mergeCell ref="D18:E18"/>
    <mergeCell ref="D19:E19"/>
    <mergeCell ref="Y21:AB21"/>
    <mergeCell ref="D22:F22"/>
  </mergeCells>
  <pageMargins left="0.22" right="0.2" top="0.39" bottom="0.75" header="0.3" footer="0.3"/>
  <pageSetup paperSize="9" scale="90"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workbookViewId="0">
      <selection activeCell="K11" sqref="K11"/>
    </sheetView>
  </sheetViews>
  <sheetFormatPr defaultRowHeight="15" x14ac:dyDescent="0.25"/>
  <cols>
    <col min="1" max="1" width="6" customWidth="1"/>
    <col min="2" max="2" width="24.5703125" customWidth="1"/>
    <col min="3" max="3" width="13.42578125" customWidth="1"/>
    <col min="4" max="4" width="14.140625" customWidth="1"/>
    <col min="5" max="6" width="9.28515625" bestFit="1" customWidth="1"/>
    <col min="7" max="7" width="9.7109375" bestFit="1" customWidth="1"/>
    <col min="8" max="8" width="13.140625" customWidth="1"/>
  </cols>
  <sheetData>
    <row r="2" spans="1:8" ht="176.25" customHeight="1" x14ac:dyDescent="0.25">
      <c r="A2" s="213"/>
      <c r="B2" s="213" t="s">
        <v>82</v>
      </c>
      <c r="C2" s="213" t="s">
        <v>189</v>
      </c>
      <c r="D2" s="213" t="s">
        <v>194</v>
      </c>
      <c r="E2" s="213" t="s">
        <v>196</v>
      </c>
      <c r="F2" s="213" t="s">
        <v>195</v>
      </c>
      <c r="G2" s="214" t="s">
        <v>158</v>
      </c>
      <c r="H2" s="214" t="s">
        <v>197</v>
      </c>
    </row>
    <row r="3" spans="1:8" ht="24.95" customHeight="1" x14ac:dyDescent="0.3">
      <c r="A3" s="215">
        <v>1</v>
      </c>
      <c r="B3" s="221" t="s">
        <v>163</v>
      </c>
      <c r="C3" s="216">
        <v>256434.96</v>
      </c>
      <c r="D3" s="217">
        <v>304675.20000000001</v>
      </c>
      <c r="E3" s="217">
        <v>84632</v>
      </c>
      <c r="F3" s="217">
        <v>84632</v>
      </c>
      <c r="G3" s="218">
        <f>SUM(C3:F3)</f>
        <v>730374.16</v>
      </c>
      <c r="H3" s="219"/>
    </row>
    <row r="4" spans="1:8" ht="24.95" customHeight="1" x14ac:dyDescent="0.3">
      <c r="A4" s="215">
        <v>2</v>
      </c>
      <c r="B4" s="222" t="s">
        <v>166</v>
      </c>
      <c r="C4" s="216">
        <v>258620.07</v>
      </c>
      <c r="D4" s="217">
        <v>307271.38</v>
      </c>
      <c r="E4" s="217">
        <v>85353</v>
      </c>
      <c r="F4" s="217">
        <v>85353</v>
      </c>
      <c r="G4" s="218">
        <f t="shared" ref="G4:G16" si="0">SUM(C4:F4)</f>
        <v>736597.45</v>
      </c>
      <c r="H4" s="219"/>
    </row>
    <row r="5" spans="1:8" ht="24.95" customHeight="1" x14ac:dyDescent="0.3">
      <c r="A5" s="215">
        <v>3</v>
      </c>
      <c r="B5" s="222" t="s">
        <v>41</v>
      </c>
      <c r="C5" s="216">
        <v>165238.01999999999</v>
      </c>
      <c r="D5" s="217">
        <v>196322.4</v>
      </c>
      <c r="E5" s="217">
        <v>54534</v>
      </c>
      <c r="F5" s="217">
        <v>54534</v>
      </c>
      <c r="G5" s="218">
        <f t="shared" si="0"/>
        <v>470628.42</v>
      </c>
      <c r="H5" s="219"/>
    </row>
    <row r="6" spans="1:8" ht="24.95" customHeight="1" x14ac:dyDescent="0.3">
      <c r="A6" s="215">
        <v>4</v>
      </c>
      <c r="B6" s="221" t="s">
        <v>169</v>
      </c>
      <c r="C6" s="216">
        <v>240633.51</v>
      </c>
      <c r="D6" s="217">
        <v>228720.96</v>
      </c>
      <c r="E6" s="217">
        <v>88300</v>
      </c>
      <c r="F6" s="217">
        <v>88300</v>
      </c>
      <c r="G6" s="218">
        <f t="shared" si="0"/>
        <v>645954.47</v>
      </c>
      <c r="H6" s="220" t="s">
        <v>114</v>
      </c>
    </row>
    <row r="7" spans="1:8" ht="24.95" customHeight="1" x14ac:dyDescent="0.3">
      <c r="A7" s="215">
        <v>5</v>
      </c>
      <c r="B7" s="222" t="s">
        <v>171</v>
      </c>
      <c r="C7" s="216">
        <v>221220.3</v>
      </c>
      <c r="D7" s="217">
        <v>210268.79999999999</v>
      </c>
      <c r="E7" s="217">
        <v>85422</v>
      </c>
      <c r="F7" s="217">
        <v>85422</v>
      </c>
      <c r="G7" s="218">
        <f t="shared" si="0"/>
        <v>602333.1</v>
      </c>
      <c r="H7" s="219"/>
    </row>
    <row r="8" spans="1:8" ht="24.95" customHeight="1" x14ac:dyDescent="0.3">
      <c r="A8" s="215">
        <v>6</v>
      </c>
      <c r="B8" s="222" t="s">
        <v>61</v>
      </c>
      <c r="C8" s="216">
        <v>165238.01999999999</v>
      </c>
      <c r="D8" s="217">
        <v>196322.4</v>
      </c>
      <c r="E8" s="217">
        <v>54534</v>
      </c>
      <c r="F8" s="217">
        <v>54534</v>
      </c>
      <c r="G8" s="218">
        <f t="shared" si="0"/>
        <v>470628.42</v>
      </c>
      <c r="H8" s="219"/>
    </row>
    <row r="9" spans="1:8" ht="24.95" customHeight="1" x14ac:dyDescent="0.3">
      <c r="A9" s="215">
        <v>7</v>
      </c>
      <c r="B9" s="222" t="s">
        <v>175</v>
      </c>
      <c r="C9" s="216">
        <v>148877.82</v>
      </c>
      <c r="D9" s="217">
        <v>192180.19</v>
      </c>
      <c r="E9" s="217">
        <v>54534</v>
      </c>
      <c r="F9" s="217">
        <v>54534</v>
      </c>
      <c r="G9" s="218">
        <f t="shared" si="0"/>
        <v>450126.01</v>
      </c>
      <c r="H9" s="219"/>
    </row>
    <row r="10" spans="1:8" ht="24.95" customHeight="1" x14ac:dyDescent="0.3">
      <c r="A10" s="215">
        <v>8</v>
      </c>
      <c r="B10" s="222" t="s">
        <v>8</v>
      </c>
      <c r="C10" s="216">
        <v>210836.49</v>
      </c>
      <c r="D10" s="217">
        <v>250498.8</v>
      </c>
      <c r="E10" s="217">
        <v>78629</v>
      </c>
      <c r="F10" s="217">
        <v>78629</v>
      </c>
      <c r="G10" s="218">
        <f t="shared" si="0"/>
        <v>618593.29</v>
      </c>
      <c r="H10" s="219"/>
    </row>
    <row r="11" spans="1:8" ht="24.95" customHeight="1" x14ac:dyDescent="0.3">
      <c r="A11" s="215">
        <v>9</v>
      </c>
      <c r="B11" s="222" t="s">
        <v>178</v>
      </c>
      <c r="C11" s="216">
        <v>155757.15</v>
      </c>
      <c r="D11" s="217">
        <v>185058</v>
      </c>
      <c r="E11" s="217">
        <v>52910</v>
      </c>
      <c r="F11" s="217">
        <v>52910</v>
      </c>
      <c r="G11" s="218">
        <f t="shared" si="0"/>
        <v>446635.15</v>
      </c>
      <c r="H11" s="219"/>
    </row>
    <row r="12" spans="1:8" ht="24.95" customHeight="1" x14ac:dyDescent="0.3">
      <c r="A12" s="215">
        <v>10</v>
      </c>
      <c r="B12" s="223" t="s">
        <v>180</v>
      </c>
      <c r="C12" s="216">
        <v>116479.26</v>
      </c>
      <c r="D12" s="217"/>
      <c r="E12" s="217">
        <v>38422</v>
      </c>
      <c r="F12" s="217">
        <v>38422</v>
      </c>
      <c r="G12" s="218">
        <f t="shared" si="0"/>
        <v>193323.26</v>
      </c>
      <c r="H12" s="219"/>
    </row>
    <row r="13" spans="1:8" ht="24.95" customHeight="1" x14ac:dyDescent="0.3">
      <c r="A13" s="215">
        <v>11</v>
      </c>
      <c r="B13" s="224" t="s">
        <v>60</v>
      </c>
      <c r="C13" s="216">
        <v>120542.49</v>
      </c>
      <c r="D13" s="219"/>
      <c r="E13" s="217">
        <v>39783</v>
      </c>
      <c r="F13" s="217">
        <v>39783</v>
      </c>
      <c r="G13" s="218">
        <f t="shared" si="0"/>
        <v>200108.49</v>
      </c>
      <c r="H13" s="219"/>
    </row>
    <row r="14" spans="1:8" ht="24.95" customHeight="1" x14ac:dyDescent="0.3">
      <c r="A14" s="215">
        <v>12</v>
      </c>
      <c r="B14" s="224" t="s">
        <v>183</v>
      </c>
      <c r="C14" s="216">
        <v>150339.51</v>
      </c>
      <c r="D14" s="219"/>
      <c r="E14" s="217">
        <v>49617</v>
      </c>
      <c r="F14" s="217">
        <v>49617</v>
      </c>
      <c r="G14" s="218">
        <f t="shared" si="0"/>
        <v>249573.51</v>
      </c>
      <c r="H14" s="219"/>
    </row>
    <row r="15" spans="1:8" ht="24.95" customHeight="1" x14ac:dyDescent="0.3">
      <c r="A15" s="215">
        <v>13</v>
      </c>
      <c r="B15" s="225" t="s">
        <v>187</v>
      </c>
      <c r="C15" s="216">
        <v>120542.49</v>
      </c>
      <c r="D15" s="219"/>
      <c r="E15" s="217">
        <v>39783</v>
      </c>
      <c r="F15" s="217">
        <v>39783</v>
      </c>
      <c r="G15" s="218">
        <f t="shared" si="0"/>
        <v>200108.49</v>
      </c>
      <c r="H15" s="219"/>
    </row>
    <row r="16" spans="1:8" ht="24.95" customHeight="1" x14ac:dyDescent="0.3">
      <c r="A16" s="215">
        <v>14</v>
      </c>
      <c r="B16" s="225" t="s">
        <v>190</v>
      </c>
      <c r="C16" s="216">
        <v>90294</v>
      </c>
      <c r="D16" s="219"/>
      <c r="E16" s="217">
        <v>41700</v>
      </c>
      <c r="F16" s="217">
        <v>41700</v>
      </c>
      <c r="G16" s="218">
        <f t="shared" si="0"/>
        <v>173694</v>
      </c>
      <c r="H16" s="220" t="s">
        <v>114</v>
      </c>
    </row>
  </sheetData>
  <conditionalFormatting sqref="C3:C16">
    <cfRule type="cellIs" dxfId="10" priority="18" stopIfTrue="1" operator="equal">
      <formula>"KXL"</formula>
    </cfRule>
    <cfRule type="cellIs" dxfId="9" priority="19" stopIfTrue="1" operator="equal">
      <formula>"A DN"</formula>
    </cfRule>
    <cfRule type="cellIs" dxfId="8" priority="20" stopIfTrue="1" operator="equal">
      <formula>"C"</formula>
    </cfRule>
    <cfRule type="cellIs" dxfId="7" priority="21" stopIfTrue="1" operator="equal">
      <formula>"B"</formula>
    </cfRule>
  </conditionalFormatting>
  <conditionalFormatting sqref="B11 B3:B9">
    <cfRule type="cellIs" dxfId="6" priority="11" stopIfTrue="1" operator="equal">
      <formula>"KXL"</formula>
    </cfRule>
    <cfRule type="cellIs" dxfId="5" priority="12" stopIfTrue="1" operator="equal">
      <formula>"A DN"</formula>
    </cfRule>
    <cfRule type="cellIs" dxfId="4" priority="13" stopIfTrue="1" operator="equal">
      <formula>"C"</formula>
    </cfRule>
    <cfRule type="cellIs" dxfId="3" priority="14" stopIfTrue="1" operator="equal">
      <formula>"B"</formula>
    </cfRule>
  </conditionalFormatting>
  <conditionalFormatting sqref="B10">
    <cfRule type="cellIs" dxfId="2" priority="8" stopIfTrue="1" operator="equal">
      <formula>"C"</formula>
    </cfRule>
    <cfRule type="cellIs" dxfId="1" priority="9" stopIfTrue="1" operator="equal">
      <formula>"B"</formula>
    </cfRule>
    <cfRule type="cellIs" dxfId="0" priority="10" stopIfTrue="1" operator="equal">
      <formula>"A DN"</formula>
    </cfRule>
  </conditionalFormatting>
  <pageMargins left="0.2" right="0.2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N10" sqref="N10"/>
    </sheetView>
  </sheetViews>
  <sheetFormatPr defaultRowHeight="15" x14ac:dyDescent="0.25"/>
  <cols>
    <col min="1" max="1" width="5.28515625" customWidth="1"/>
    <col min="2" max="2" width="19.42578125" customWidth="1"/>
    <col min="3" max="3" width="11.7109375" customWidth="1"/>
    <col min="4" max="4" width="12.7109375" customWidth="1"/>
    <col min="5" max="5" width="11.85546875" customWidth="1"/>
    <col min="6" max="6" width="13.28515625" customWidth="1"/>
    <col min="7" max="7" width="11.5703125" customWidth="1"/>
    <col min="8" max="8" width="12.28515625" customWidth="1"/>
  </cols>
  <sheetData>
    <row r="1" spans="1:8" ht="75" customHeight="1" x14ac:dyDescent="0.25">
      <c r="A1" s="270" t="s">
        <v>72</v>
      </c>
      <c r="B1" s="270"/>
      <c r="C1" s="270"/>
      <c r="D1" s="270"/>
      <c r="E1" s="271" t="s">
        <v>6</v>
      </c>
      <c r="F1" s="271"/>
      <c r="G1" s="271"/>
      <c r="H1" s="271"/>
    </row>
    <row r="2" spans="1:8" ht="18.75" x14ac:dyDescent="0.25">
      <c r="A2" s="296" t="s">
        <v>73</v>
      </c>
      <c r="B2" s="296"/>
      <c r="C2" s="296"/>
      <c r="D2" s="296"/>
      <c r="E2" s="296"/>
      <c r="F2" s="296"/>
      <c r="G2" s="296"/>
      <c r="H2" s="296"/>
    </row>
    <row r="3" spans="1:8" ht="78.75" x14ac:dyDescent="0.25">
      <c r="A3" s="14" t="s">
        <v>0</v>
      </c>
      <c r="B3" s="14" t="s">
        <v>1</v>
      </c>
      <c r="C3" s="14" t="s">
        <v>74</v>
      </c>
      <c r="D3" s="14" t="s">
        <v>75</v>
      </c>
      <c r="E3" s="14" t="s">
        <v>76</v>
      </c>
      <c r="F3" s="15" t="s">
        <v>77</v>
      </c>
      <c r="G3" s="15" t="s">
        <v>78</v>
      </c>
      <c r="H3" s="72" t="s">
        <v>79</v>
      </c>
    </row>
    <row r="4" spans="1:8" ht="15.75" x14ac:dyDescent="0.25">
      <c r="A4" s="73">
        <v>1</v>
      </c>
      <c r="B4" s="74" t="s">
        <v>38</v>
      </c>
      <c r="C4" s="75">
        <v>13291200</v>
      </c>
      <c r="D4" s="76">
        <v>14211360</v>
      </c>
      <c r="E4" s="76">
        <v>14211360</v>
      </c>
      <c r="F4" s="77">
        <f>SUM(C4:E4)</f>
        <v>41713920</v>
      </c>
      <c r="G4" s="77">
        <f>F4*1%</f>
        <v>417139.20000000001</v>
      </c>
      <c r="H4" s="78"/>
    </row>
    <row r="5" spans="1:8" ht="15.75" x14ac:dyDescent="0.25">
      <c r="A5" s="73">
        <v>2</v>
      </c>
      <c r="B5" s="74" t="s">
        <v>13</v>
      </c>
      <c r="C5" s="75">
        <v>13287924</v>
      </c>
      <c r="D5" s="76">
        <v>14207857.199999999</v>
      </c>
      <c r="E5" s="79">
        <v>9471904.7999999989</v>
      </c>
      <c r="F5" s="77">
        <f t="shared" ref="F5:F12" si="0">SUM(C5:E5)</f>
        <v>36967686</v>
      </c>
      <c r="G5" s="77">
        <f t="shared" ref="G5:G13" si="1">F5*1%</f>
        <v>369676.86</v>
      </c>
      <c r="H5" s="78"/>
    </row>
    <row r="6" spans="1:8" ht="15.75" x14ac:dyDescent="0.25">
      <c r="A6" s="73">
        <v>3</v>
      </c>
      <c r="B6" s="74" t="s">
        <v>10</v>
      </c>
      <c r="C6" s="75">
        <v>13291434</v>
      </c>
      <c r="D6" s="76">
        <v>9474406.8000000007</v>
      </c>
      <c r="E6" s="76">
        <v>14333958</v>
      </c>
      <c r="F6" s="77">
        <f t="shared" si="0"/>
        <v>37099798.799999997</v>
      </c>
      <c r="G6" s="77">
        <f t="shared" si="1"/>
        <v>370997.98799999995</v>
      </c>
      <c r="H6" s="78"/>
    </row>
    <row r="7" spans="1:8" ht="15.75" x14ac:dyDescent="0.25">
      <c r="A7" s="73">
        <v>4</v>
      </c>
      <c r="B7" s="74" t="s">
        <v>15</v>
      </c>
      <c r="C7" s="75">
        <v>11466000</v>
      </c>
      <c r="D7" s="76">
        <v>12259800.000000002</v>
      </c>
      <c r="E7" s="76">
        <v>12259800.000000002</v>
      </c>
      <c r="F7" s="77">
        <f t="shared" si="0"/>
        <v>35985600</v>
      </c>
      <c r="G7" s="77">
        <f t="shared" si="1"/>
        <v>359856</v>
      </c>
      <c r="H7" s="78"/>
    </row>
    <row r="8" spans="1:8" ht="15.75" x14ac:dyDescent="0.25">
      <c r="A8" s="73">
        <v>5</v>
      </c>
      <c r="B8" s="74" t="s">
        <v>12</v>
      </c>
      <c r="C8" s="75">
        <v>10881000</v>
      </c>
      <c r="D8" s="76">
        <v>11634300.000000002</v>
      </c>
      <c r="E8" s="76">
        <v>11634300.000000002</v>
      </c>
      <c r="F8" s="77">
        <f t="shared" si="0"/>
        <v>34149600</v>
      </c>
      <c r="G8" s="77">
        <f t="shared" si="1"/>
        <v>341496</v>
      </c>
      <c r="H8" s="78"/>
    </row>
    <row r="9" spans="1:8" ht="15.75" x14ac:dyDescent="0.25">
      <c r="A9" s="73">
        <v>6</v>
      </c>
      <c r="B9" s="74" t="s">
        <v>11</v>
      </c>
      <c r="C9" s="75">
        <v>8564400</v>
      </c>
      <c r="D9" s="76">
        <v>9157320</v>
      </c>
      <c r="E9" s="76">
        <v>9157320</v>
      </c>
      <c r="F9" s="77">
        <f t="shared" si="0"/>
        <v>26879040</v>
      </c>
      <c r="G9" s="77">
        <f t="shared" si="1"/>
        <v>268790.40000000002</v>
      </c>
      <c r="H9" s="78"/>
    </row>
    <row r="10" spans="1:8" ht="15.75" x14ac:dyDescent="0.25">
      <c r="A10" s="73">
        <v>7</v>
      </c>
      <c r="B10" s="74" t="s">
        <v>8</v>
      </c>
      <c r="C10" s="75">
        <v>10927800</v>
      </c>
      <c r="D10" s="76">
        <v>11684340</v>
      </c>
      <c r="E10" s="76">
        <v>11684340</v>
      </c>
      <c r="F10" s="77">
        <f t="shared" si="0"/>
        <v>34296480</v>
      </c>
      <c r="G10" s="77">
        <f t="shared" si="1"/>
        <v>342964.8</v>
      </c>
      <c r="H10" s="78"/>
    </row>
    <row r="11" spans="1:8" ht="15.75" x14ac:dyDescent="0.25">
      <c r="A11" s="73">
        <v>8</v>
      </c>
      <c r="B11" s="74" t="s">
        <v>14</v>
      </c>
      <c r="C11" s="75">
        <v>7839000</v>
      </c>
      <c r="D11" s="76">
        <v>8381700</v>
      </c>
      <c r="E11" s="76">
        <v>8381700</v>
      </c>
      <c r="F11" s="77">
        <f t="shared" si="0"/>
        <v>24602400</v>
      </c>
      <c r="G11" s="77">
        <f t="shared" si="1"/>
        <v>246024</v>
      </c>
      <c r="H11" s="78"/>
    </row>
    <row r="12" spans="1:8" ht="31.5" x14ac:dyDescent="0.25">
      <c r="A12" s="73">
        <v>9</v>
      </c>
      <c r="B12" s="74" t="s">
        <v>41</v>
      </c>
      <c r="C12" s="75">
        <v>7792200</v>
      </c>
      <c r="D12" s="76">
        <v>8331660</v>
      </c>
      <c r="E12" s="76">
        <v>8331660</v>
      </c>
      <c r="F12" s="77">
        <f t="shared" si="0"/>
        <v>24455520</v>
      </c>
      <c r="G12" s="77">
        <f t="shared" si="1"/>
        <v>244555.2</v>
      </c>
      <c r="H12" s="78"/>
    </row>
    <row r="13" spans="1:8" ht="15.75" x14ac:dyDescent="0.25">
      <c r="A13" s="297" t="s">
        <v>7</v>
      </c>
      <c r="B13" s="297"/>
      <c r="C13" s="297"/>
      <c r="D13" s="297"/>
      <c r="E13" s="297"/>
      <c r="F13" s="80">
        <f>SUM(F4:F12)</f>
        <v>296150044.80000001</v>
      </c>
      <c r="G13" s="77">
        <f t="shared" si="1"/>
        <v>2961500.4480000003</v>
      </c>
      <c r="H13" s="78"/>
    </row>
    <row r="14" spans="1:8" ht="15.75" x14ac:dyDescent="0.25">
      <c r="A14" s="81"/>
      <c r="B14" s="81"/>
      <c r="C14" s="82"/>
      <c r="D14" s="81"/>
      <c r="E14" s="81"/>
      <c r="F14" s="81"/>
    </row>
    <row r="15" spans="1:8" ht="15.75" x14ac:dyDescent="0.25">
      <c r="A15" s="278" t="s">
        <v>44</v>
      </c>
      <c r="B15" s="278"/>
      <c r="C15" s="83">
        <f>G13*30%</f>
        <v>888450.1344000001</v>
      </c>
      <c r="D15" s="84" t="s">
        <v>33</v>
      </c>
      <c r="E15" s="85"/>
      <c r="F15" s="86"/>
    </row>
    <row r="16" spans="1:8" ht="15.75" x14ac:dyDescent="0.25">
      <c r="A16" s="278" t="s">
        <v>45</v>
      </c>
      <c r="B16" s="278"/>
      <c r="C16" s="83">
        <f>G13*70%</f>
        <v>2073050.3136</v>
      </c>
      <c r="D16" s="84" t="s">
        <v>33</v>
      </c>
      <c r="E16" s="85"/>
      <c r="F16" s="86"/>
    </row>
    <row r="17" spans="1:8" ht="15.75" x14ac:dyDescent="0.25">
      <c r="A17" s="87"/>
      <c r="B17" s="87"/>
      <c r="C17" s="88"/>
      <c r="D17" s="87"/>
      <c r="E17" s="87"/>
      <c r="F17" s="89"/>
    </row>
    <row r="18" spans="1:8" ht="15.75" x14ac:dyDescent="0.25">
      <c r="A18" s="90"/>
      <c r="B18" s="90"/>
      <c r="C18" s="91"/>
      <c r="E18" s="92"/>
      <c r="F18" s="281" t="s">
        <v>62</v>
      </c>
      <c r="G18" s="281"/>
      <c r="H18" s="281"/>
    </row>
    <row r="19" spans="1:8" ht="15.75" x14ac:dyDescent="0.25">
      <c r="A19" s="282" t="s">
        <v>37</v>
      </c>
      <c r="B19" s="282"/>
      <c r="C19" s="282"/>
      <c r="E19" s="93"/>
      <c r="F19" s="282" t="s">
        <v>47</v>
      </c>
      <c r="G19" s="282"/>
      <c r="H19" s="282"/>
    </row>
    <row r="20" spans="1:8" ht="16.5" x14ac:dyDescent="0.25">
      <c r="A20" s="91"/>
      <c r="B20" s="91"/>
      <c r="C20" s="91"/>
      <c r="E20" s="94"/>
      <c r="F20" s="283" t="s">
        <v>36</v>
      </c>
      <c r="G20" s="283"/>
      <c r="H20" s="283"/>
    </row>
    <row r="21" spans="1:8" x14ac:dyDescent="0.25">
      <c r="A21" s="91"/>
      <c r="B21" s="91"/>
      <c r="C21" s="91"/>
      <c r="D21" s="91"/>
      <c r="E21" s="91"/>
      <c r="F21" s="91"/>
    </row>
    <row r="22" spans="1:8" x14ac:dyDescent="0.25">
      <c r="A22" s="91"/>
      <c r="B22" s="91"/>
      <c r="C22" s="91"/>
      <c r="D22" s="91"/>
      <c r="E22" s="91"/>
      <c r="F22" s="91"/>
    </row>
    <row r="23" spans="1:8" x14ac:dyDescent="0.25">
      <c r="A23" s="91"/>
      <c r="B23" s="91"/>
      <c r="C23" s="91"/>
      <c r="D23" s="91"/>
      <c r="E23" s="91"/>
      <c r="F23" s="91"/>
    </row>
    <row r="24" spans="1:8" x14ac:dyDescent="0.25">
      <c r="A24" s="91"/>
      <c r="B24" s="91"/>
      <c r="C24" s="91"/>
      <c r="D24" s="91"/>
      <c r="E24" s="91"/>
      <c r="F24" s="91"/>
    </row>
    <row r="25" spans="1:8" x14ac:dyDescent="0.25">
      <c r="A25" s="95"/>
      <c r="B25" s="91"/>
      <c r="C25" s="95"/>
      <c r="D25" s="95"/>
      <c r="E25" s="95"/>
      <c r="F25" s="95"/>
    </row>
    <row r="26" spans="1:8" ht="18.75" x14ac:dyDescent="0.3">
      <c r="A26" s="279" t="s">
        <v>14</v>
      </c>
      <c r="B26" s="279"/>
      <c r="C26" s="279"/>
      <c r="E26" s="96"/>
      <c r="F26" s="279" t="s">
        <v>13</v>
      </c>
      <c r="G26" s="279"/>
      <c r="H26" s="279"/>
    </row>
    <row r="27" spans="1:8" ht="15.75" x14ac:dyDescent="0.25">
      <c r="A27" s="87"/>
      <c r="B27" s="87"/>
      <c r="C27" s="87"/>
      <c r="D27" s="90"/>
      <c r="E27" s="90"/>
      <c r="F27" s="90"/>
    </row>
  </sheetData>
  <mergeCells count="12">
    <mergeCell ref="F18:H18"/>
    <mergeCell ref="A19:C19"/>
    <mergeCell ref="F19:H19"/>
    <mergeCell ref="F20:H20"/>
    <mergeCell ref="A26:C26"/>
    <mergeCell ref="F26:H26"/>
    <mergeCell ref="A16:B16"/>
    <mergeCell ref="A1:D1"/>
    <mergeCell ref="E1:H1"/>
    <mergeCell ref="A2:H2"/>
    <mergeCell ref="A13:E13"/>
    <mergeCell ref="A15:B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2</vt:i4>
      </vt:variant>
    </vt:vector>
  </HeadingPairs>
  <TitlesOfParts>
    <vt:vector size="17" baseType="lpstr">
      <vt:lpstr>THANG 1</vt:lpstr>
      <vt:lpstr>THANG 2</vt:lpstr>
      <vt:lpstr>THANG 3</vt:lpstr>
      <vt:lpstr>THANG 01</vt:lpstr>
      <vt:lpstr>THANG 02</vt:lpstr>
      <vt:lpstr>THANG 03</vt:lpstr>
      <vt:lpstr>QUI I</vt:lpstr>
      <vt:lpstr>THANG-4</vt:lpstr>
      <vt:lpstr>THANG-5</vt:lpstr>
      <vt:lpstr>THANG-6</vt:lpstr>
      <vt:lpstr>QUY I</vt:lpstr>
      <vt:lpstr>ABC 12,1,2</vt:lpstr>
      <vt:lpstr>TNTT QUY 1</vt:lpstr>
      <vt:lpstr>Sheet9</vt:lpstr>
      <vt:lpstr>THU NHAP TANG THEM QUY 1</vt:lpstr>
      <vt:lpstr>'ABC 12,1,2'!Print_Area</vt:lpstr>
      <vt:lpstr>'QUI 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Quantri</cp:lastModifiedBy>
  <cp:lastPrinted>2020-06-02T07:47:17Z</cp:lastPrinted>
  <dcterms:created xsi:type="dcterms:W3CDTF">2017-08-14T00:21:34Z</dcterms:created>
  <dcterms:modified xsi:type="dcterms:W3CDTF">2020-06-02T07:47:41Z</dcterms:modified>
</cp:coreProperties>
</file>